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FE805380-25E4-46E4-9B09-B88E2B3B570D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Hoja2" sheetId="4" r:id="rId1"/>
  </sheets>
  <definedNames>
    <definedName name="_xlnm.Print_Area" localSheetId="0">Hoja2!$A$1:$P$96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 l="1"/>
  <c r="E11" i="4"/>
  <c r="C64" i="4" l="1"/>
  <c r="B64" i="4"/>
  <c r="C54" i="4"/>
  <c r="B54" i="4"/>
  <c r="B47" i="4"/>
  <c r="C38" i="4"/>
  <c r="B38" i="4"/>
  <c r="C28" i="4"/>
  <c r="B28" i="4"/>
  <c r="C18" i="4"/>
  <c r="B18" i="4"/>
  <c r="C12" i="4"/>
  <c r="B12" i="4"/>
  <c r="C11" i="4"/>
  <c r="B11" i="4"/>
  <c r="C85" i="4"/>
  <c r="O64" i="4"/>
  <c r="O54" i="4"/>
  <c r="P14" i="4"/>
  <c r="P15" i="4"/>
  <c r="P16" i="4"/>
  <c r="P17" i="4"/>
  <c r="P19" i="4"/>
  <c r="P20" i="4"/>
  <c r="P21" i="4"/>
  <c r="P22" i="4"/>
  <c r="P23" i="4"/>
  <c r="P24" i="4"/>
  <c r="P25" i="4"/>
  <c r="P26" i="4"/>
  <c r="P27" i="4"/>
  <c r="P29" i="4"/>
  <c r="P30" i="4"/>
  <c r="P31" i="4"/>
  <c r="P32" i="4"/>
  <c r="P33" i="4"/>
  <c r="P34" i="4"/>
  <c r="P35" i="4"/>
  <c r="P36" i="4"/>
  <c r="P37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5" i="4"/>
  <c r="P56" i="4"/>
  <c r="P57" i="4"/>
  <c r="P58" i="4"/>
  <c r="P59" i="4"/>
  <c r="P60" i="4"/>
  <c r="P61" i="4"/>
  <c r="P62" i="4"/>
  <c r="P63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13" i="4"/>
  <c r="N64" i="4"/>
  <c r="N85" i="4" s="1"/>
  <c r="N54" i="4"/>
  <c r="M64" i="4"/>
  <c r="M85" i="4" s="1"/>
  <c r="L64" i="4"/>
  <c r="L54" i="4"/>
  <c r="K64" i="4"/>
  <c r="J64" i="4"/>
  <c r="H54" i="4"/>
  <c r="I54" i="4"/>
  <c r="I85" i="4" s="1"/>
  <c r="J54" i="4"/>
  <c r="K54" i="4"/>
  <c r="P28" i="4"/>
  <c r="P18" i="4"/>
  <c r="E85" i="4"/>
  <c r="D85" i="4"/>
  <c r="B85" i="4"/>
  <c r="P64" i="4" l="1"/>
  <c r="O85" i="4"/>
  <c r="P54" i="4"/>
  <c r="P38" i="4"/>
  <c r="P12" i="4"/>
  <c r="L85" i="4"/>
  <c r="K85" i="4"/>
  <c r="J85" i="4"/>
  <c r="H85" i="4"/>
  <c r="F85" i="4"/>
  <c r="G85" i="4"/>
  <c r="P85" i="4" l="1"/>
  <c r="P11" i="4"/>
</calcChain>
</file>

<file path=xl/sharedStrings.xml><?xml version="1.0" encoding="utf-8"?>
<sst xmlns="http://schemas.openxmlformats.org/spreadsheetml/2006/main" count="103" uniqueCount="103">
  <si>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</si>
  <si>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</si>
  <si>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</si>
  <si>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</si>
  <si>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</si>
  <si>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</si>
  <si>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</si>
  <si>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</si>
  <si>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</si>
  <si>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</si>
  <si>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</si>
  <si>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</si>
  <si>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</si>
  <si>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</si>
  <si>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</si>
  <si>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</si>
  <si>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</si>
  <si>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</si>
  <si>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</si>
  <si>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</si>
  <si>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</si>
  <si>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</si>
  <si>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</si>
  <si>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</si>
  <si>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</si>
  <si>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</si>
  <si>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</si>
  <si>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</si>
  <si>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</si>
  <si>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</si>
  <si>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</si>
  <si>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</si>
  <si>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</si>
  <si>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</si>
  <si>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</si>
  <si>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</si>
  <si>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</si>
  <si>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</si>
  <si>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</si>
  <si>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</si>
  <si>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</si>
  <si>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</si>
  <si>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</si>
  <si>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</si>
  <si>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</si>
  <si>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</si>
  <si>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</si>
  <si>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</si>
  <si>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</si>
  <si>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</si>
  <si>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</si>
  <si>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</si>
  <si>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</si>
  <si>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</si>
  <si>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</si>
  <si>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</si>
  <si>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</si>
  <si>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</si>
  <si>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</si>
  <si>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</si>
  <si>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</si>
  <si>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</si>
  <si>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</si>
  <si>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</si>
  <si>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</si>
  <si>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</si>
  <si>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</si>
  <si>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</si>
  <si>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</si>
  <si>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</si>
  <si>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</si>
  <si>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</si>
  <si>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</si>
  <si>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</si>
  <si>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</si>
  <si>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</si>
  <si>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</si>
  <si>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</si>
  <si>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</si>
  <si>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</si>
  <si>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</si>
  <si>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</si>
  <si>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</si>
  <si>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</si>
  <si>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</si>
  <si>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Licda. Virginia Sanchez                              </t>
  </si>
  <si>
    <t>Directora Financiera</t>
  </si>
  <si>
    <t xml:space="preserve">Servicio Nacional de Salud, SNS 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</si>
  <si>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</si>
  <si>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</si>
  <si>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</si>
  <si>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</si>
  <si>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</si>
  <si>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</si>
  <si>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</si>
  <si>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</si>
  <si>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</si>
  <si>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</si>
  <si>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 xml:space="preserve">Septiembre </t>
  </si>
  <si>
    <t>Octubre</t>
  </si>
  <si>
    <t>Noviembre</t>
  </si>
  <si>
    <t xml:space="preserve">Diciembre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</si>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</sst>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3" fontId="0" fillId="0" borderId="0" xfId="1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4" fontId="4" fillId="3" borderId="2" xfId="0" applyNumberFormat="1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5" fillId="0" borderId="0" xfId="1" applyNumberFormat="1" applyFont="1" applyFill="1" applyAlignment="1">
      <alignment vertical="center" wrapText="1"/>
    </xf>
    <xf numFmtId="43" fontId="5" fillId="0" borderId="0" xfId="1" applyFont="1" applyFill="1" applyAlignment="1">
      <alignment vertical="center" wrapText="1"/>
    </xf>
    <xf numFmtId="4" fontId="5" fillId="0" borderId="0" xfId="0" applyNumberFormat="1" applyFont="1"/>
    <xf numFmtId="0" fontId="12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4" fontId="0" fillId="0" borderId="0" xfId="0" applyNumberFormat="1" applyAlignment="1">
      <alignment vertical="center" wrapText="1"/>
    </xf>
    <xf numFmtId="0" fontId="0" fillId="0" borderId="4" xfId="0" applyBorder="1"/>
    <xf numFmtId="4" fontId="11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right"/>
    </xf>
    <xf numFmtId="43" fontId="14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43" fontId="12" fillId="0" borderId="0" xfId="1" applyFont="1"/>
    <xf numFmtId="4" fontId="11" fillId="0" borderId="0" xfId="0" applyNumberFormat="1" applyFont="1"/>
    <xf numFmtId="43" fontId="11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3" fontId="0" fillId="0" borderId="0" xfId="0" applyNumberFormat="1"/>
    <xf numFmtId="43" fontId="11" fillId="0" borderId="0" xfId="1" applyFont="1"/>
    <xf numFmtId="0" fontId="10" fillId="0" borderId="0" xfId="0" applyFont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4" fontId="4" fillId="2" borderId="8" xfId="0" applyNumberFormat="1" applyFont="1" applyFill="1" applyBorder="1"/>
    <xf numFmtId="43" fontId="4" fillId="2" borderId="8" xfId="1" applyFont="1" applyFill="1" applyBorder="1"/>
    <xf numFmtId="0" fontId="16" fillId="0" borderId="9" xfId="0" applyFont="1" applyBorder="1" applyAlignment="1">
      <alignment wrapText="1"/>
    </xf>
    <xf numFmtId="4" fontId="4" fillId="4" borderId="0" xfId="0" applyNumberFormat="1" applyFont="1" applyFill="1"/>
    <xf numFmtId="43" fontId="4" fillId="4" borderId="0" xfId="1" applyFont="1" applyFill="1"/>
    <xf numFmtId="0" fontId="17" fillId="0" borderId="9" xfId="0" applyFont="1" applyBorder="1" applyAlignment="1">
      <alignment wrapText="1"/>
    </xf>
    <xf numFmtId="4" fontId="0" fillId="0" borderId="0" xfId="0" applyNumberFormat="1" applyAlignment="1">
      <alignment horizontal="left"/>
    </xf>
    <xf numFmtId="4" fontId="19" fillId="0" borderId="0" xfId="0" applyNumberFormat="1" applyFont="1"/>
    <xf numFmtId="4" fontId="20" fillId="0" borderId="0" xfId="0" applyNumberFormat="1" applyFont="1" applyAlignment="1">
      <alignment horizontal="right"/>
    </xf>
    <xf numFmtId="4" fontId="19" fillId="0" borderId="0" xfId="0" applyNumberFormat="1" applyFont="1" applyAlignment="1">
      <alignment vertical="center" wrapText="1"/>
    </xf>
    <xf numFmtId="4" fontId="5" fillId="0" borderId="7" xfId="1" applyNumberFormat="1" applyFont="1" applyBorder="1" applyAlignment="1">
      <alignment horizontal="center" vertical="center" wrapText="1"/>
    </xf>
    <xf numFmtId="4" fontId="2" fillId="0" borderId="0" xfId="1" applyNumberFormat="1" applyFont="1" applyAlignment="1">
      <alignment vertical="center" wrapText="1"/>
    </xf>
    <xf numFmtId="43" fontId="21" fillId="4" borderId="0" xfId="1" applyFont="1" applyFill="1"/>
    <xf numFmtId="4" fontId="19" fillId="0" borderId="10" xfId="0" applyNumberFormat="1" applyFont="1" applyBorder="1"/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3" fontId="0" fillId="0" borderId="0" xfId="1" applyFont="1" applyAlignment="1"/>
    <xf numFmtId="0" fontId="0" fillId="0" borderId="0" xfId="0" applyAlignment="1">
      <alignment horizontal="left"/>
    </xf>
    <xf numFmtId="0" fontId="1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10585</xdr:rowOff>
    </xdr:from>
    <xdr:to>
      <xdr:col>0</xdr:col>
      <xdr:colOff>1809750</xdr:colOff>
      <xdr:row>7</xdr:row>
      <xdr:rowOff>117475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406B6D-D80E-4215-B7CC-AFE31372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0585"/>
          <a:ext cx="1746250" cy="1440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9FA8-3B85-4B34-99C9-B0548EDB4FEE}">
  <sheetPr>
    <pageSetUpPr fitToPage="1"/>
  </sheetPr>
  <dimension ref="A1:S96"/>
  <sheetViews>
    <sheetView tabSelected="1" view="pageBreakPreview" zoomScaleNormal="100" zoomScaleSheetLayoutView="100" workbookViewId="0">
      <selection activeCell="G12" sqref="G12"/>
    </sheetView>
  </sheetViews>
  <sheetFormatPr baseColWidth="10" defaultColWidth="11.42578125" defaultRowHeight="15" x14ac:dyDescent="0.25"/>
  <cols>
    <col min="1" max="1" width="39.7109375" style="1" customWidth="1"/>
    <col min="2" max="2" width="21.28515625" style="2" customWidth="1"/>
    <col min="3" max="4" width="18.85546875" style="2" customWidth="1"/>
    <col min="5" max="5" width="18.28515625" style="2" customWidth="1"/>
    <col min="6" max="7" width="17.85546875" style="3" customWidth="1"/>
    <col min="8" max="10" width="17.7109375" style="3" customWidth="1"/>
    <col min="11" max="11" width="19.7109375" style="3" customWidth="1"/>
    <col min="12" max="14" width="17.7109375" style="3" customWidth="1"/>
    <col min="15" max="15" width="19.85546875" style="3" customWidth="1"/>
    <col min="16" max="16" width="18.42578125" style="2" customWidth="1"/>
    <col min="19" max="19" width="16" bestFit="1" customWidth="1"/>
  </cols>
  <sheetData>
    <row r="1" spans="1:18" ht="7.5" customHeight="1" x14ac:dyDescent="0.25"/>
    <row r="2" spans="1:18" hidden="1" x14ac:dyDescent="0.25"/>
    <row r="3" spans="1:18" ht="28.5" customHeight="1" x14ac:dyDescent="0.2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ht="21" customHeight="1" x14ac:dyDescent="0.25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8" s="5" customFormat="1" ht="15.75" x14ac:dyDescent="0.25">
      <c r="A5" s="57" t="s">
        <v>102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4"/>
      <c r="R5" s="4"/>
    </row>
    <row r="6" spans="1:18" ht="15.75" customHeight="1" x14ac:dyDescent="0.25">
      <c r="A6" s="59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8" ht="15.75" customHeight="1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8" ht="25.5" customHeight="1" x14ac:dyDescent="0.25">
      <c r="A9" s="63" t="s">
        <v>4</v>
      </c>
      <c r="B9" s="61" t="s">
        <v>5</v>
      </c>
      <c r="C9" s="61" t="s">
        <v>6</v>
      </c>
      <c r="D9" s="64" t="s">
        <v>88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8" x14ac:dyDescent="0.25">
      <c r="A10" s="63"/>
      <c r="B10" s="62"/>
      <c r="C10" s="62"/>
      <c r="D10" s="6" t="s">
        <v>89</v>
      </c>
      <c r="E10" s="6" t="s">
        <v>90</v>
      </c>
      <c r="F10" s="7" t="s">
        <v>91</v>
      </c>
      <c r="G10" s="7" t="s">
        <v>92</v>
      </c>
      <c r="H10" s="7" t="s">
        <v>93</v>
      </c>
      <c r="I10" s="7" t="s">
        <v>94</v>
      </c>
      <c r="J10" s="7" t="s">
        <v>95</v>
      </c>
      <c r="K10" s="7" t="s">
        <v>96</v>
      </c>
      <c r="L10" s="7" t="s">
        <v>98</v>
      </c>
      <c r="M10" s="7" t="s">
        <v>99</v>
      </c>
      <c r="N10" s="7" t="s">
        <v>100</v>
      </c>
      <c r="O10" s="7" t="s">
        <v>101</v>
      </c>
      <c r="P10" s="6" t="s">
        <v>97</v>
      </c>
    </row>
    <row r="11" spans="1:18" x14ac:dyDescent="0.25">
      <c r="A11" s="8" t="s">
        <v>7</v>
      </c>
      <c r="B11" s="42">
        <f>+B12+B18+B28+B38+B54+B64</f>
        <v>64415131204</v>
      </c>
      <c r="C11" s="42">
        <f>+C12+C18+C28+C38+C54+C64</f>
        <v>64415131204</v>
      </c>
      <c r="D11" s="45">
        <v>4650078873.7200003</v>
      </c>
      <c r="E11" s="42">
        <f>+E12+E18+E28</f>
        <v>9109533726.3799992</v>
      </c>
      <c r="F11" s="42">
        <f>+F12+F18+F28+F54+F65</f>
        <v>14276234461.869997</v>
      </c>
      <c r="G11" s="42">
        <f>+G12+G18+G28+G54+G64</f>
        <v>2955061642</v>
      </c>
      <c r="H11" s="42"/>
      <c r="I11" s="42"/>
      <c r="J11" s="42"/>
      <c r="K11" s="42"/>
      <c r="L11" s="42"/>
      <c r="M11" s="42"/>
      <c r="N11" s="42"/>
      <c r="O11" s="42"/>
      <c r="P11" s="42">
        <f>+P12+P18+P28+P38+P54</f>
        <v>29095299767.150002</v>
      </c>
    </row>
    <row r="12" spans="1:18" ht="31.5" x14ac:dyDescent="0.25">
      <c r="A12" s="9" t="s">
        <v>8</v>
      </c>
      <c r="B12" s="10">
        <f>+B13+B14+B15+B16+B17</f>
        <v>54727497255</v>
      </c>
      <c r="C12" s="10">
        <f>+C13+C14+C15+C16+C17</f>
        <v>54727497255</v>
      </c>
      <c r="D12" s="10">
        <v>3523100843.25</v>
      </c>
      <c r="E12" s="39">
        <v>8775186146.4799995</v>
      </c>
      <c r="F12" s="39">
        <v>13174077141.84</v>
      </c>
      <c r="G12" s="39">
        <v>1260111451.3299999</v>
      </c>
      <c r="H12" s="11"/>
      <c r="I12" s="11"/>
      <c r="J12" s="11"/>
      <c r="K12" s="11"/>
      <c r="L12" s="11"/>
      <c r="M12" s="11"/>
      <c r="N12" s="11"/>
      <c r="O12" s="11"/>
      <c r="P12" s="12">
        <f>+D12+E12+F12+G12+H12+I12+J12+K12+L12+M12+N12</f>
        <v>26732475582.900002</v>
      </c>
    </row>
    <row r="13" spans="1:18" x14ac:dyDescent="0.25">
      <c r="A13" s="13" t="s">
        <v>9</v>
      </c>
      <c r="B13" s="2">
        <v>44430574952</v>
      </c>
      <c r="C13" s="2">
        <v>44430541952</v>
      </c>
      <c r="D13" s="2">
        <v>3523100843.25</v>
      </c>
      <c r="E13" s="2">
        <v>7053631982.4300003</v>
      </c>
      <c r="F13" s="2">
        <v>10588402309.43</v>
      </c>
      <c r="G13" s="2">
        <v>916301691.24000001</v>
      </c>
      <c r="P13" s="12">
        <f>+D13+E13+F13+G13+H13+I13+J13+K13+L13+M13+N13+O13</f>
        <v>22081436826.350002</v>
      </c>
    </row>
    <row r="14" spans="1:18" x14ac:dyDescent="0.25">
      <c r="A14" s="13" t="s">
        <v>10</v>
      </c>
      <c r="B14" s="2">
        <v>3664116228</v>
      </c>
      <c r="C14" s="2">
        <v>3664149228</v>
      </c>
      <c r="D14" s="2">
        <v>313444749.42000002</v>
      </c>
      <c r="E14" s="2">
        <v>637082764.22000003</v>
      </c>
      <c r="F14" s="2">
        <v>957827279.22000003</v>
      </c>
      <c r="G14" s="2">
        <v>220618422.38</v>
      </c>
      <c r="H14" s="15"/>
      <c r="I14" s="15"/>
      <c r="J14" s="15"/>
      <c r="K14" s="15"/>
      <c r="L14" s="15"/>
      <c r="M14" s="15"/>
      <c r="N14" s="15"/>
      <c r="O14" s="15"/>
      <c r="P14" s="12">
        <f t="shared" ref="P14:P77" si="0">+D14+E14+F14+G14+H14+I14+J14+K14+L14+M14+N14+O14</f>
        <v>2128973215.2400002</v>
      </c>
    </row>
    <row r="15" spans="1:18" x14ac:dyDescent="0.25">
      <c r="A15" s="13" t="s">
        <v>11</v>
      </c>
      <c r="D15" s="14"/>
      <c r="P15" s="12">
        <f t="shared" si="0"/>
        <v>0</v>
      </c>
    </row>
    <row r="16" spans="1:18" x14ac:dyDescent="0.25">
      <c r="A16" s="13" t="s">
        <v>12</v>
      </c>
      <c r="B16" s="2">
        <v>150000000</v>
      </c>
      <c r="C16" s="2">
        <v>150000000</v>
      </c>
      <c r="D16" s="14">
        <v>0</v>
      </c>
      <c r="E16" s="2">
        <v>0</v>
      </c>
      <c r="F16" s="3">
        <v>0</v>
      </c>
      <c r="G16" s="3">
        <v>0</v>
      </c>
      <c r="P16" s="12">
        <f t="shared" si="0"/>
        <v>0</v>
      </c>
    </row>
    <row r="17" spans="1:17" x14ac:dyDescent="0.25">
      <c r="A17" s="13" t="s">
        <v>13</v>
      </c>
      <c r="B17" s="2">
        <v>6482806075</v>
      </c>
      <c r="C17" s="2">
        <v>6482806075</v>
      </c>
      <c r="D17" s="2">
        <v>541671914.75999999</v>
      </c>
      <c r="E17" s="2">
        <v>1084471399.8299999</v>
      </c>
      <c r="F17" s="2">
        <v>1627847553.1900001</v>
      </c>
      <c r="G17" s="2">
        <v>123191337.70999999</v>
      </c>
      <c r="H17" s="15"/>
      <c r="I17" s="15"/>
      <c r="J17" s="15"/>
      <c r="K17" s="15"/>
      <c r="L17" s="15"/>
      <c r="M17" s="15"/>
      <c r="N17" s="15"/>
      <c r="O17" s="15"/>
      <c r="P17" s="12">
        <f t="shared" si="0"/>
        <v>3377182205.4899998</v>
      </c>
      <c r="Q17" s="17"/>
    </row>
    <row r="18" spans="1:17" ht="15.75" x14ac:dyDescent="0.25">
      <c r="A18" s="9" t="s">
        <v>14</v>
      </c>
      <c r="B18" s="18">
        <f>+B19+B20+B21+B22+B23+B24+B25+B26+B27</f>
        <v>4552839774</v>
      </c>
      <c r="C18" s="18">
        <f>+C19+C20+C21+C22+C23+C24+C25+C26+C27</f>
        <v>4672377360.6300001</v>
      </c>
      <c r="D18" s="18"/>
      <c r="E18" s="39">
        <v>326411282.58999997</v>
      </c>
      <c r="F18" s="39">
        <v>409317572.30000001</v>
      </c>
      <c r="G18" s="39">
        <v>621387437.33000004</v>
      </c>
      <c r="H18" s="20"/>
      <c r="I18" s="20"/>
      <c r="J18" s="20"/>
      <c r="K18" s="20"/>
      <c r="L18" s="20"/>
      <c r="M18" s="20"/>
      <c r="N18" s="20"/>
      <c r="O18" s="20"/>
      <c r="P18" s="12">
        <f>+D18+E18+F18+G18+H18+I18+J18+K18+L18+M18+N18+O18</f>
        <v>1357116292.22</v>
      </c>
    </row>
    <row r="19" spans="1:17" ht="18" customHeight="1" x14ac:dyDescent="0.25">
      <c r="A19" s="13" t="s">
        <v>15</v>
      </c>
      <c r="B19" s="2">
        <v>2446216358</v>
      </c>
      <c r="C19" s="2">
        <v>2443616358</v>
      </c>
      <c r="D19" s="2">
        <v>116408832.06</v>
      </c>
      <c r="E19" s="2">
        <v>274108648.42000002</v>
      </c>
      <c r="F19" s="2">
        <v>323365477.51999998</v>
      </c>
      <c r="G19" s="2">
        <v>533681270.13</v>
      </c>
      <c r="H19" s="21"/>
      <c r="I19" s="21"/>
      <c r="J19" s="21"/>
      <c r="K19" s="21"/>
      <c r="L19" s="21"/>
      <c r="M19" s="21"/>
      <c r="N19" s="21"/>
      <c r="O19" s="21"/>
      <c r="P19" s="12">
        <f t="shared" si="0"/>
        <v>1247564228.1300001</v>
      </c>
    </row>
    <row r="20" spans="1:17" ht="35.25" customHeight="1" x14ac:dyDescent="0.25">
      <c r="A20" s="13" t="s">
        <v>16</v>
      </c>
      <c r="B20" s="46">
        <v>11084543</v>
      </c>
      <c r="C20" s="48">
        <v>62568574.289999999</v>
      </c>
      <c r="D20" s="22">
        <v>0</v>
      </c>
      <c r="E20" s="2">
        <v>200000</v>
      </c>
      <c r="F20" s="2">
        <v>823644.17</v>
      </c>
      <c r="G20" s="2">
        <v>597674.17000000004</v>
      </c>
      <c r="P20" s="12">
        <f t="shared" si="0"/>
        <v>1621318.34</v>
      </c>
    </row>
    <row r="21" spans="1:17" ht="34.5" customHeight="1" x14ac:dyDescent="0.25">
      <c r="A21" s="13" t="s">
        <v>17</v>
      </c>
      <c r="B21" s="2">
        <v>119358819</v>
      </c>
      <c r="C21" s="2">
        <v>100152928</v>
      </c>
      <c r="D21" s="2">
        <v>2432750</v>
      </c>
      <c r="E21" s="2">
        <v>9064470</v>
      </c>
      <c r="F21" s="2">
        <v>16295660.119999999</v>
      </c>
      <c r="G21" s="2">
        <v>10706450.119999999</v>
      </c>
      <c r="P21" s="12">
        <f t="shared" si="0"/>
        <v>38499330.239999995</v>
      </c>
    </row>
    <row r="22" spans="1:17" x14ac:dyDescent="0.25">
      <c r="A22" s="13" t="s">
        <v>18</v>
      </c>
      <c r="B22" s="2">
        <v>53120868</v>
      </c>
      <c r="C22" s="2">
        <v>65120868</v>
      </c>
      <c r="D22" s="16">
        <v>0</v>
      </c>
      <c r="E22" s="2">
        <v>1313400</v>
      </c>
      <c r="F22" s="2">
        <v>7716932.2000000002</v>
      </c>
      <c r="G22" s="2">
        <v>9548512.1999999993</v>
      </c>
      <c r="H22" s="15"/>
      <c r="I22" s="15"/>
      <c r="J22" s="15"/>
      <c r="K22" s="15"/>
      <c r="L22" s="15"/>
      <c r="M22" s="15"/>
      <c r="N22" s="15"/>
      <c r="O22" s="15"/>
      <c r="P22" s="12">
        <f t="shared" si="0"/>
        <v>18578844.399999999</v>
      </c>
    </row>
    <row r="23" spans="1:17" x14ac:dyDescent="0.25">
      <c r="A23" s="13" t="s">
        <v>19</v>
      </c>
      <c r="B23" s="2">
        <v>126457483</v>
      </c>
      <c r="C23" s="2">
        <v>130057483</v>
      </c>
      <c r="D23" s="14">
        <v>0</v>
      </c>
      <c r="E23" s="2">
        <v>17636585.07</v>
      </c>
      <c r="F23" s="2">
        <v>21511015.210000001</v>
      </c>
      <c r="G23" s="2">
        <v>25486956.100000001</v>
      </c>
      <c r="P23" s="12">
        <f t="shared" si="0"/>
        <v>64634556.380000003</v>
      </c>
    </row>
    <row r="24" spans="1:17" x14ac:dyDescent="0.25">
      <c r="A24" s="13" t="s">
        <v>20</v>
      </c>
      <c r="B24" s="2">
        <v>4674303</v>
      </c>
      <c r="C24" s="2">
        <v>37674303</v>
      </c>
      <c r="D24" s="16">
        <v>0</v>
      </c>
      <c r="E24" s="2">
        <v>9900951.6500000004</v>
      </c>
      <c r="F24" s="2">
        <v>9912831.5099999998</v>
      </c>
      <c r="G24" s="2">
        <v>9912831.5099999998</v>
      </c>
      <c r="H24" s="21"/>
      <c r="I24" s="21"/>
      <c r="J24" s="21"/>
      <c r="K24" s="21"/>
      <c r="L24" s="21"/>
      <c r="M24" s="21"/>
      <c r="N24" s="21"/>
      <c r="O24" s="21"/>
      <c r="P24" s="12">
        <f t="shared" si="0"/>
        <v>29726614.670000002</v>
      </c>
    </row>
    <row r="25" spans="1:17" ht="40.5" x14ac:dyDescent="0.25">
      <c r="A25" s="13" t="s">
        <v>21</v>
      </c>
      <c r="B25" s="2">
        <v>237826047</v>
      </c>
      <c r="C25" s="2">
        <v>285685493.33999997</v>
      </c>
      <c r="D25" s="14">
        <v>0</v>
      </c>
      <c r="E25" s="2">
        <v>532411.16</v>
      </c>
      <c r="F25" s="2">
        <v>532411.16</v>
      </c>
      <c r="G25" s="2">
        <v>1405812.77</v>
      </c>
      <c r="P25" s="12">
        <f t="shared" si="0"/>
        <v>2470635.09</v>
      </c>
    </row>
    <row r="26" spans="1:17" ht="27" customHeight="1" x14ac:dyDescent="0.25">
      <c r="A26" s="13" t="s">
        <v>22</v>
      </c>
      <c r="B26" s="2">
        <v>1520723481</v>
      </c>
      <c r="C26" s="2">
        <v>1517723481</v>
      </c>
      <c r="D26" s="2">
        <v>1004160</v>
      </c>
      <c r="E26" s="2">
        <v>13174816.289999999</v>
      </c>
      <c r="F26" s="2">
        <v>28679600.41</v>
      </c>
      <c r="G26" s="2">
        <v>29567930.329999998</v>
      </c>
      <c r="H26" s="23"/>
      <c r="I26" s="23"/>
      <c r="J26" s="23"/>
      <c r="K26" s="23"/>
      <c r="L26" s="23"/>
      <c r="M26" s="23"/>
      <c r="N26" s="23"/>
      <c r="O26" s="23"/>
      <c r="P26" s="12">
        <f t="shared" si="0"/>
        <v>72426507.030000001</v>
      </c>
    </row>
    <row r="27" spans="1:17" x14ac:dyDescent="0.25">
      <c r="A27" s="13" t="s">
        <v>23</v>
      </c>
      <c r="B27" s="2">
        <v>33377872</v>
      </c>
      <c r="C27" s="2">
        <v>29777872</v>
      </c>
      <c r="D27" s="14">
        <v>0</v>
      </c>
      <c r="E27" s="2">
        <v>480000</v>
      </c>
      <c r="F27" s="2">
        <v>480000</v>
      </c>
      <c r="G27" s="2">
        <v>480000</v>
      </c>
      <c r="P27" s="12">
        <f t="shared" si="0"/>
        <v>1440000</v>
      </c>
    </row>
    <row r="28" spans="1:17" ht="15.75" x14ac:dyDescent="0.25">
      <c r="A28" s="9" t="s">
        <v>24</v>
      </c>
      <c r="B28" s="24">
        <f>+B29+B30+B31+B32+B33+B34+B35+B36+B37</f>
        <v>3490723757</v>
      </c>
      <c r="C28" s="24">
        <f>+C29+C30+C31+C32+C33+C34+C35+C36+C37</f>
        <v>3325352862.0900002</v>
      </c>
      <c r="D28" s="19">
        <v>0</v>
      </c>
      <c r="E28" s="39">
        <v>7936297.3099999996</v>
      </c>
      <c r="F28" s="39">
        <v>343332086.63999999</v>
      </c>
      <c r="G28" s="39">
        <v>546004408.23000002</v>
      </c>
      <c r="H28" s="25"/>
      <c r="I28" s="25"/>
      <c r="J28" s="25"/>
      <c r="K28" s="25"/>
      <c r="L28" s="25"/>
      <c r="M28" s="25"/>
      <c r="N28" s="25"/>
      <c r="O28" s="25"/>
      <c r="P28" s="12">
        <f t="shared" si="0"/>
        <v>897272792.18000007</v>
      </c>
    </row>
    <row r="29" spans="1:17" ht="27" x14ac:dyDescent="0.25">
      <c r="A29" s="13" t="s">
        <v>25</v>
      </c>
      <c r="B29" s="2">
        <v>530725054</v>
      </c>
      <c r="C29" s="2">
        <v>530725054</v>
      </c>
      <c r="D29" s="14">
        <v>0</v>
      </c>
      <c r="E29" s="2">
        <v>1728725</v>
      </c>
      <c r="F29" s="2">
        <v>1797725</v>
      </c>
      <c r="G29" s="2">
        <v>1904000</v>
      </c>
      <c r="P29" s="12">
        <f t="shared" si="0"/>
        <v>5430450</v>
      </c>
    </row>
    <row r="30" spans="1:17" x14ac:dyDescent="0.25">
      <c r="A30" s="13" t="s">
        <v>26</v>
      </c>
      <c r="B30" s="46">
        <v>6703251</v>
      </c>
      <c r="C30" s="48">
        <v>6703251</v>
      </c>
      <c r="D30" s="22">
        <v>0</v>
      </c>
      <c r="E30" s="14">
        <v>0</v>
      </c>
      <c r="F30" s="2">
        <v>1353767.91</v>
      </c>
      <c r="G30" s="2">
        <v>1353767.91</v>
      </c>
      <c r="H30" s="15"/>
      <c r="I30" s="15"/>
      <c r="J30" s="15"/>
      <c r="K30" s="15"/>
      <c r="L30" s="15"/>
      <c r="M30" s="15"/>
      <c r="N30" s="15"/>
      <c r="O30" s="15"/>
      <c r="P30" s="12">
        <f t="shared" si="0"/>
        <v>2707535.82</v>
      </c>
    </row>
    <row r="31" spans="1:17" x14ac:dyDescent="0.25">
      <c r="A31" s="13" t="s">
        <v>27</v>
      </c>
      <c r="B31" s="2">
        <v>16144242</v>
      </c>
      <c r="C31" s="2">
        <v>16144242</v>
      </c>
      <c r="D31" s="16">
        <v>0</v>
      </c>
      <c r="E31" s="14">
        <v>0</v>
      </c>
      <c r="G31" s="3">
        <v>0</v>
      </c>
      <c r="P31" s="12">
        <f t="shared" si="0"/>
        <v>0</v>
      </c>
    </row>
    <row r="32" spans="1:17" x14ac:dyDescent="0.25">
      <c r="A32" s="13" t="s">
        <v>28</v>
      </c>
      <c r="B32" s="2">
        <v>1014392736</v>
      </c>
      <c r="C32" s="2">
        <v>1014392736</v>
      </c>
      <c r="D32" s="16">
        <v>0</v>
      </c>
      <c r="E32" s="22">
        <v>0</v>
      </c>
      <c r="F32" s="2">
        <v>299136653.42000002</v>
      </c>
      <c r="G32" s="2">
        <v>491559416.82999998</v>
      </c>
      <c r="H32" s="43"/>
      <c r="I32" s="43"/>
      <c r="J32" s="43"/>
      <c r="K32" s="43"/>
      <c r="L32" s="43"/>
      <c r="M32" s="43"/>
      <c r="N32" s="43"/>
      <c r="O32" s="43"/>
      <c r="P32" s="12">
        <f t="shared" si="0"/>
        <v>790696070.25</v>
      </c>
    </row>
    <row r="33" spans="1:16" x14ac:dyDescent="0.25">
      <c r="A33" s="13" t="s">
        <v>29</v>
      </c>
      <c r="B33" s="2">
        <v>44794646</v>
      </c>
      <c r="C33" s="2">
        <v>44794646</v>
      </c>
      <c r="D33" s="16">
        <v>0</v>
      </c>
      <c r="E33" s="16">
        <v>0</v>
      </c>
      <c r="F33" s="2">
        <v>2067063.44</v>
      </c>
      <c r="G33" s="2">
        <v>2067063.44</v>
      </c>
      <c r="H33" s="21"/>
      <c r="I33" s="21"/>
      <c r="J33" s="21"/>
      <c r="K33" s="21"/>
      <c r="L33" s="21"/>
      <c r="M33" s="21"/>
      <c r="N33" s="21"/>
      <c r="O33" s="21"/>
      <c r="P33" s="12">
        <f t="shared" si="0"/>
        <v>4134126.88</v>
      </c>
    </row>
    <row r="34" spans="1:16" ht="27" x14ac:dyDescent="0.25">
      <c r="A34" s="13" t="s">
        <v>30</v>
      </c>
      <c r="B34" s="2">
        <v>9032270</v>
      </c>
      <c r="C34" s="2">
        <v>8716220</v>
      </c>
      <c r="D34" s="14">
        <v>0</v>
      </c>
      <c r="E34" s="16">
        <v>0</v>
      </c>
      <c r="F34" s="2">
        <v>0</v>
      </c>
      <c r="G34" s="2">
        <v>66080</v>
      </c>
      <c r="P34" s="12">
        <f t="shared" si="0"/>
        <v>66080</v>
      </c>
    </row>
    <row r="35" spans="1:16" ht="30.75" customHeight="1" x14ac:dyDescent="0.25">
      <c r="A35" s="13" t="s">
        <v>31</v>
      </c>
      <c r="B35" s="2">
        <v>533029068</v>
      </c>
      <c r="C35" s="2">
        <v>550883771.57000005</v>
      </c>
      <c r="D35" s="16">
        <v>0</v>
      </c>
      <c r="E35" s="2">
        <v>2552735.85</v>
      </c>
      <c r="F35" s="2">
        <v>3586985.85</v>
      </c>
      <c r="G35" s="2">
        <v>8172287.9900000002</v>
      </c>
      <c r="P35" s="12">
        <f t="shared" si="0"/>
        <v>14312009.690000001</v>
      </c>
    </row>
    <row r="36" spans="1:16" ht="27" x14ac:dyDescent="0.25">
      <c r="A36" s="13" t="s">
        <v>32</v>
      </c>
      <c r="D36" s="16"/>
      <c r="E36" s="14"/>
      <c r="F36" s="2"/>
      <c r="G36" s="15"/>
      <c r="H36" s="15"/>
      <c r="P36" s="12">
        <f t="shared" si="0"/>
        <v>0</v>
      </c>
    </row>
    <row r="37" spans="1:16" x14ac:dyDescent="0.25">
      <c r="A37" s="13" t="s">
        <v>33</v>
      </c>
      <c r="B37" s="2">
        <v>1335902490</v>
      </c>
      <c r="C37" s="2">
        <v>1152992941.52</v>
      </c>
      <c r="D37" s="16">
        <v>0</v>
      </c>
      <c r="E37" s="2">
        <v>3654836.46</v>
      </c>
      <c r="F37" s="49">
        <v>35389891.020000003</v>
      </c>
      <c r="G37" s="2">
        <v>40881792.060000002</v>
      </c>
      <c r="I37" s="15"/>
      <c r="J37" s="15"/>
      <c r="K37" s="15"/>
      <c r="L37" s="15"/>
      <c r="M37" s="15"/>
      <c r="N37" s="15"/>
      <c r="O37" s="15"/>
      <c r="P37" s="12">
        <f t="shared" si="0"/>
        <v>79926519.540000007</v>
      </c>
    </row>
    <row r="38" spans="1:16" x14ac:dyDescent="0.25">
      <c r="A38" s="26" t="s">
        <v>34</v>
      </c>
      <c r="B38" s="39">
        <f>+B39+B40+B41+B42+B43+B44+B45+B46</f>
        <v>10000000</v>
      </c>
      <c r="C38" s="39">
        <f>+C39+C40+C41+C42+C43+C44+C45+C46</f>
        <v>10000000</v>
      </c>
      <c r="D38" s="40">
        <v>0</v>
      </c>
      <c r="E38" s="41">
        <v>0</v>
      </c>
      <c r="F38" s="41">
        <v>0</v>
      </c>
      <c r="G38" s="41">
        <v>0</v>
      </c>
      <c r="H38" s="41"/>
      <c r="I38" s="41"/>
      <c r="J38" s="41"/>
      <c r="K38" s="41"/>
      <c r="L38" s="41"/>
      <c r="M38" s="41"/>
      <c r="N38" s="41"/>
      <c r="O38" s="41"/>
      <c r="P38" s="12">
        <f t="shared" si="0"/>
        <v>0</v>
      </c>
    </row>
    <row r="39" spans="1:16" ht="27" x14ac:dyDescent="0.25">
      <c r="A39" s="13" t="s">
        <v>35</v>
      </c>
      <c r="B39" s="16">
        <v>10000000</v>
      </c>
      <c r="C39" s="16">
        <v>10000000</v>
      </c>
      <c r="D39" s="16">
        <v>0</v>
      </c>
      <c r="E39" s="16">
        <v>0</v>
      </c>
      <c r="F39" s="21">
        <v>0</v>
      </c>
      <c r="G39" s="21">
        <v>0</v>
      </c>
      <c r="H39" s="21"/>
      <c r="I39" s="21"/>
      <c r="J39" s="21"/>
      <c r="K39" s="21"/>
      <c r="L39" s="21"/>
      <c r="M39" s="21"/>
      <c r="N39" s="21"/>
      <c r="O39" s="21"/>
      <c r="P39" s="12">
        <f t="shared" si="0"/>
        <v>0</v>
      </c>
    </row>
    <row r="40" spans="1:16" ht="27" x14ac:dyDescent="0.25">
      <c r="A40" s="13" t="s">
        <v>36</v>
      </c>
      <c r="B40" s="16">
        <v>0</v>
      </c>
      <c r="C40" s="16"/>
      <c r="D40" s="16"/>
      <c r="E40" s="14">
        <v>0</v>
      </c>
      <c r="F40" s="15">
        <v>0</v>
      </c>
      <c r="G40" s="15">
        <v>0</v>
      </c>
      <c r="H40" s="15"/>
      <c r="I40" s="15"/>
      <c r="J40" s="15"/>
      <c r="K40" s="15"/>
      <c r="L40" s="15"/>
      <c r="M40" s="15"/>
      <c r="N40" s="15"/>
      <c r="O40" s="15"/>
      <c r="P40" s="12">
        <f t="shared" si="0"/>
        <v>0</v>
      </c>
    </row>
    <row r="41" spans="1:16" ht="27" x14ac:dyDescent="0.25">
      <c r="A41" s="13" t="s">
        <v>37</v>
      </c>
      <c r="B41" s="16">
        <v>0</v>
      </c>
      <c r="C41" s="16">
        <v>0</v>
      </c>
      <c r="D41" s="16">
        <v>0</v>
      </c>
      <c r="E41" s="16">
        <v>0</v>
      </c>
      <c r="F41" s="21">
        <v>0</v>
      </c>
      <c r="G41" s="21">
        <v>0</v>
      </c>
      <c r="H41" s="21"/>
      <c r="I41" s="21"/>
      <c r="J41" s="21"/>
      <c r="K41" s="21"/>
      <c r="L41" s="21"/>
      <c r="M41" s="21"/>
      <c r="N41" s="21"/>
      <c r="O41" s="21"/>
      <c r="P41" s="12">
        <f t="shared" si="0"/>
        <v>0</v>
      </c>
    </row>
    <row r="42" spans="1:16" ht="27" x14ac:dyDescent="0.25">
      <c r="A42" s="13" t="s">
        <v>38</v>
      </c>
      <c r="B42" s="16">
        <v>0</v>
      </c>
      <c r="C42" s="16">
        <v>0</v>
      </c>
      <c r="D42" s="16">
        <v>0</v>
      </c>
      <c r="E42" s="16">
        <v>0</v>
      </c>
      <c r="F42" s="21">
        <v>0</v>
      </c>
      <c r="G42" s="21">
        <v>0</v>
      </c>
      <c r="H42" s="21"/>
      <c r="I42" s="21"/>
      <c r="J42" s="21"/>
      <c r="K42" s="21"/>
      <c r="L42" s="21"/>
      <c r="M42" s="21"/>
      <c r="N42" s="21"/>
      <c r="O42" s="21"/>
      <c r="P42" s="12">
        <f t="shared" si="0"/>
        <v>0</v>
      </c>
    </row>
    <row r="43" spans="1:16" ht="27" x14ac:dyDescent="0.25">
      <c r="A43" s="13" t="s">
        <v>39</v>
      </c>
      <c r="B43" s="16">
        <v>0</v>
      </c>
      <c r="C43" s="16">
        <v>0</v>
      </c>
      <c r="D43" s="16">
        <v>0</v>
      </c>
      <c r="E43" s="16">
        <v>0</v>
      </c>
      <c r="F43" s="21">
        <v>0</v>
      </c>
      <c r="G43" s="21">
        <v>0</v>
      </c>
      <c r="H43" s="21"/>
      <c r="I43" s="21"/>
      <c r="J43" s="21"/>
      <c r="K43" s="21"/>
      <c r="L43" s="21"/>
      <c r="M43" s="21"/>
      <c r="N43" s="21"/>
      <c r="O43" s="21"/>
      <c r="P43" s="12">
        <f t="shared" si="0"/>
        <v>0</v>
      </c>
    </row>
    <row r="44" spans="1:16" x14ac:dyDescent="0.25">
      <c r="A44" s="13" t="s">
        <v>40</v>
      </c>
      <c r="B44" s="16">
        <v>0</v>
      </c>
      <c r="C44" s="16">
        <v>0</v>
      </c>
      <c r="D44" s="16">
        <v>0</v>
      </c>
      <c r="E44" s="16">
        <v>0</v>
      </c>
      <c r="F44" s="21">
        <v>0</v>
      </c>
      <c r="G44" s="21">
        <v>0</v>
      </c>
      <c r="H44" s="21"/>
      <c r="I44" s="21"/>
      <c r="J44" s="21"/>
      <c r="K44" s="21"/>
      <c r="L44" s="21"/>
      <c r="M44" s="21"/>
      <c r="N44" s="21"/>
      <c r="O44" s="21"/>
      <c r="P44" s="12">
        <f t="shared" si="0"/>
        <v>0</v>
      </c>
    </row>
    <row r="45" spans="1:16" ht="27" x14ac:dyDescent="0.25">
      <c r="A45" s="13" t="s">
        <v>41</v>
      </c>
      <c r="B45" s="16">
        <v>0</v>
      </c>
      <c r="C45" s="16">
        <v>0</v>
      </c>
      <c r="D45" s="16">
        <v>0</v>
      </c>
      <c r="E45" s="16">
        <v>0</v>
      </c>
      <c r="F45" s="21">
        <v>0</v>
      </c>
      <c r="G45" s="21">
        <v>0</v>
      </c>
      <c r="H45" s="21"/>
      <c r="I45" s="21"/>
      <c r="J45" s="21"/>
      <c r="K45" s="21"/>
      <c r="L45" s="21"/>
      <c r="M45" s="21"/>
      <c r="N45" s="21"/>
      <c r="O45" s="21"/>
      <c r="P45" s="12">
        <f t="shared" si="0"/>
        <v>0</v>
      </c>
    </row>
    <row r="46" spans="1:16" ht="24.95" customHeight="1" x14ac:dyDescent="0.25">
      <c r="A46" s="13" t="s">
        <v>42</v>
      </c>
      <c r="B46" s="16">
        <v>0</v>
      </c>
      <c r="C46" s="16">
        <v>0</v>
      </c>
      <c r="D46" s="16">
        <v>0</v>
      </c>
      <c r="E46" s="16">
        <v>0</v>
      </c>
      <c r="F46" s="21">
        <v>0</v>
      </c>
      <c r="G46" s="21">
        <v>0</v>
      </c>
      <c r="H46" s="21"/>
      <c r="I46" s="21"/>
      <c r="J46" s="21"/>
      <c r="K46" s="21"/>
      <c r="L46" s="21"/>
      <c r="M46" s="21"/>
      <c r="N46" s="21"/>
      <c r="O46" s="21"/>
      <c r="P46" s="12">
        <f t="shared" si="0"/>
        <v>0</v>
      </c>
    </row>
    <row r="47" spans="1:16" ht="24.95" customHeight="1" x14ac:dyDescent="0.25">
      <c r="A47" s="9" t="s">
        <v>43</v>
      </c>
      <c r="B47" s="16">
        <f>+B48+B49+B50+B51+B52+B53</f>
        <v>0</v>
      </c>
      <c r="C47" s="16">
        <v>0</v>
      </c>
      <c r="D47" s="16">
        <v>0</v>
      </c>
      <c r="E47" s="16">
        <v>0</v>
      </c>
      <c r="F47" s="21">
        <v>0</v>
      </c>
      <c r="G47" s="21">
        <v>0</v>
      </c>
      <c r="H47" s="21"/>
      <c r="I47" s="21"/>
      <c r="J47" s="21"/>
      <c r="K47" s="21"/>
      <c r="L47" s="21"/>
      <c r="M47" s="21"/>
      <c r="N47" s="21"/>
      <c r="O47" s="21"/>
      <c r="P47" s="12">
        <f t="shared" si="0"/>
        <v>0</v>
      </c>
    </row>
    <row r="48" spans="1:16" ht="24.95" customHeight="1" x14ac:dyDescent="0.25">
      <c r="A48" s="13" t="s">
        <v>44</v>
      </c>
      <c r="B48" s="16">
        <v>0</v>
      </c>
      <c r="C48" s="16">
        <v>0</v>
      </c>
      <c r="D48" s="16">
        <v>0</v>
      </c>
      <c r="E48" s="16">
        <v>0</v>
      </c>
      <c r="F48" s="21">
        <v>0</v>
      </c>
      <c r="G48" s="21">
        <v>0</v>
      </c>
      <c r="H48" s="21"/>
      <c r="I48" s="21"/>
      <c r="J48" s="21"/>
      <c r="K48" s="21"/>
      <c r="L48" s="21"/>
      <c r="M48" s="21"/>
      <c r="N48" s="21"/>
      <c r="O48" s="21"/>
      <c r="P48" s="12">
        <f t="shared" si="0"/>
        <v>0</v>
      </c>
    </row>
    <row r="49" spans="1:19" ht="24.95" customHeight="1" x14ac:dyDescent="0.25">
      <c r="A49" s="13" t="s">
        <v>45</v>
      </c>
      <c r="B49" s="16">
        <v>0</v>
      </c>
      <c r="C49" s="16">
        <v>0</v>
      </c>
      <c r="D49" s="16">
        <v>0</v>
      </c>
      <c r="E49" s="16">
        <v>0</v>
      </c>
      <c r="F49" s="21">
        <v>0</v>
      </c>
      <c r="G49" s="21">
        <v>0</v>
      </c>
      <c r="H49" s="21"/>
      <c r="I49" s="21"/>
      <c r="J49" s="21"/>
      <c r="K49" s="21"/>
      <c r="L49" s="21"/>
      <c r="M49" s="21"/>
      <c r="N49" s="21"/>
      <c r="O49" s="21"/>
      <c r="P49" s="12">
        <f t="shared" si="0"/>
        <v>0</v>
      </c>
    </row>
    <row r="50" spans="1:19" ht="24.95" customHeight="1" x14ac:dyDescent="0.25">
      <c r="A50" s="13" t="s">
        <v>46</v>
      </c>
      <c r="B50" s="16">
        <v>0</v>
      </c>
      <c r="C50" s="16">
        <v>0</v>
      </c>
      <c r="D50" s="16">
        <v>0</v>
      </c>
      <c r="E50" s="16">
        <v>0</v>
      </c>
      <c r="F50" s="21">
        <v>0</v>
      </c>
      <c r="G50" s="21">
        <v>0</v>
      </c>
      <c r="H50" s="21"/>
      <c r="I50" s="21"/>
      <c r="J50" s="21"/>
      <c r="K50" s="21"/>
      <c r="L50" s="21"/>
      <c r="M50" s="21"/>
      <c r="N50" s="21"/>
      <c r="O50" s="21"/>
      <c r="P50" s="12">
        <f t="shared" si="0"/>
        <v>0</v>
      </c>
    </row>
    <row r="51" spans="1:19" ht="24.95" customHeight="1" x14ac:dyDescent="0.25">
      <c r="A51" s="13" t="s">
        <v>47</v>
      </c>
      <c r="B51" s="16">
        <v>0</v>
      </c>
      <c r="C51" s="16">
        <v>0</v>
      </c>
      <c r="D51" s="16">
        <v>0</v>
      </c>
      <c r="E51" s="16">
        <v>0</v>
      </c>
      <c r="F51" s="21">
        <v>0</v>
      </c>
      <c r="G51" s="21">
        <v>0</v>
      </c>
      <c r="H51" s="21"/>
      <c r="I51" s="21"/>
      <c r="J51" s="21"/>
      <c r="K51" s="21"/>
      <c r="L51" s="21"/>
      <c r="M51" s="21"/>
      <c r="N51" s="21"/>
      <c r="O51" s="21"/>
      <c r="P51" s="12">
        <f t="shared" si="0"/>
        <v>0</v>
      </c>
    </row>
    <row r="52" spans="1:19" ht="24.95" customHeight="1" x14ac:dyDescent="0.25">
      <c r="A52" s="13" t="s">
        <v>48</v>
      </c>
      <c r="B52" s="16">
        <v>0</v>
      </c>
      <c r="C52" s="16">
        <v>0</v>
      </c>
      <c r="D52" s="16">
        <v>0</v>
      </c>
      <c r="E52" s="16">
        <v>0</v>
      </c>
      <c r="F52" s="21">
        <v>0</v>
      </c>
      <c r="G52" s="21">
        <v>0</v>
      </c>
      <c r="H52" s="21"/>
      <c r="I52" s="21"/>
      <c r="J52" s="21"/>
      <c r="K52" s="21"/>
      <c r="L52" s="21"/>
      <c r="M52" s="21"/>
      <c r="N52" s="21"/>
      <c r="O52" s="21"/>
      <c r="P52" s="12">
        <f t="shared" si="0"/>
        <v>0</v>
      </c>
    </row>
    <row r="53" spans="1:19" ht="24.95" customHeight="1" x14ac:dyDescent="0.25">
      <c r="A53" s="13" t="s">
        <v>49</v>
      </c>
      <c r="B53" s="16">
        <v>0</v>
      </c>
      <c r="C53" s="16">
        <v>0</v>
      </c>
      <c r="D53" s="16">
        <v>0</v>
      </c>
      <c r="E53" s="16">
        <v>0</v>
      </c>
      <c r="F53" s="21">
        <v>0</v>
      </c>
      <c r="G53" s="21">
        <v>0</v>
      </c>
      <c r="H53" s="21"/>
      <c r="I53" s="21"/>
      <c r="J53" s="21"/>
      <c r="K53" s="21"/>
      <c r="L53" s="21"/>
      <c r="M53" s="21"/>
      <c r="N53" s="21"/>
      <c r="O53" s="21"/>
      <c r="P53" s="12">
        <f t="shared" si="0"/>
        <v>0</v>
      </c>
    </row>
    <row r="54" spans="1:19" ht="24.95" customHeight="1" x14ac:dyDescent="0.25">
      <c r="A54" s="9" t="s">
        <v>50</v>
      </c>
      <c r="B54" s="24">
        <f>+B55+B56+B57+B58+B59+B60+B61+B62+B63</f>
        <v>625782554</v>
      </c>
      <c r="C54" s="24">
        <f>+C55+C56+C57+C58+C59+C60+C61+C62+C63</f>
        <v>671615862.27999997</v>
      </c>
      <c r="D54" s="19">
        <v>0</v>
      </c>
      <c r="E54" s="39">
        <v>25215965.850000001</v>
      </c>
      <c r="F54" s="39">
        <v>36613309.880000003</v>
      </c>
      <c r="G54" s="39">
        <v>46605824.119999997</v>
      </c>
      <c r="H54" s="25">
        <f t="shared" ref="H54:L54" si="1">SUM(H55:H61)</f>
        <v>0</v>
      </c>
      <c r="I54" s="25">
        <f t="shared" si="1"/>
        <v>0</v>
      </c>
      <c r="J54" s="25">
        <f t="shared" si="1"/>
        <v>0</v>
      </c>
      <c r="K54" s="25">
        <f t="shared" si="1"/>
        <v>0</v>
      </c>
      <c r="L54" s="25">
        <f t="shared" si="1"/>
        <v>0</v>
      </c>
      <c r="M54" s="25"/>
      <c r="N54" s="25">
        <f>SUM(N55:N62)</f>
        <v>0</v>
      </c>
      <c r="O54" s="25">
        <f>SUM(O55:O62)</f>
        <v>0</v>
      </c>
      <c r="P54" s="12">
        <f t="shared" si="0"/>
        <v>108435099.84999999</v>
      </c>
    </row>
    <row r="55" spans="1:19" ht="24.95" customHeight="1" x14ac:dyDescent="0.25">
      <c r="A55" s="13" t="s">
        <v>51</v>
      </c>
      <c r="B55" s="47">
        <v>131137399</v>
      </c>
      <c r="C55" s="47">
        <v>129050799</v>
      </c>
      <c r="D55" s="27">
        <v>0</v>
      </c>
      <c r="E55" s="2">
        <v>890000.06</v>
      </c>
      <c r="F55" s="2">
        <v>7171255.9800000004</v>
      </c>
      <c r="G55" s="2">
        <v>7895943.9500000002</v>
      </c>
      <c r="P55" s="12">
        <f t="shared" si="0"/>
        <v>15957199.990000002</v>
      </c>
      <c r="S55" s="28"/>
    </row>
    <row r="56" spans="1:19" ht="24.95" customHeight="1" x14ac:dyDescent="0.25">
      <c r="A56" s="13" t="s">
        <v>52</v>
      </c>
      <c r="B56" s="2">
        <v>1900000</v>
      </c>
      <c r="C56" s="2">
        <v>2091600</v>
      </c>
      <c r="D56" s="16">
        <v>0</v>
      </c>
      <c r="E56" s="14">
        <v>0</v>
      </c>
      <c r="F56" s="15">
        <v>0</v>
      </c>
      <c r="G56" s="15">
        <v>0</v>
      </c>
      <c r="H56" s="15"/>
      <c r="I56" s="15"/>
      <c r="J56" s="15"/>
      <c r="K56" s="15"/>
      <c r="L56" s="15"/>
      <c r="M56" s="15"/>
      <c r="N56" s="15"/>
      <c r="O56" s="15"/>
      <c r="P56" s="12">
        <f t="shared" si="0"/>
        <v>0</v>
      </c>
    </row>
    <row r="57" spans="1:19" ht="24.95" customHeight="1" x14ac:dyDescent="0.25">
      <c r="A57" s="13" t="s">
        <v>53</v>
      </c>
      <c r="B57" s="2">
        <v>401590155</v>
      </c>
      <c r="C57" s="16">
        <v>390822705</v>
      </c>
      <c r="D57" s="16">
        <v>0</v>
      </c>
      <c r="E57" s="2">
        <v>10203687.15</v>
      </c>
      <c r="F57" s="2">
        <v>14194097.060000001</v>
      </c>
      <c r="G57" s="2">
        <v>19157849.210000001</v>
      </c>
      <c r="P57" s="12">
        <f t="shared" si="0"/>
        <v>43555633.420000002</v>
      </c>
    </row>
    <row r="58" spans="1:19" ht="24.95" customHeight="1" x14ac:dyDescent="0.25">
      <c r="A58" s="13" t="s">
        <v>54</v>
      </c>
      <c r="B58" s="16">
        <v>21100000</v>
      </c>
      <c r="C58" s="16">
        <v>21100000</v>
      </c>
      <c r="D58" s="16">
        <v>0</v>
      </c>
      <c r="E58" s="16">
        <v>0</v>
      </c>
      <c r="F58" s="2">
        <v>1072000</v>
      </c>
      <c r="G58" s="2">
        <v>1072000</v>
      </c>
      <c r="P58" s="12">
        <f t="shared" si="0"/>
        <v>2144000</v>
      </c>
    </row>
    <row r="59" spans="1:19" ht="24.95" customHeight="1" x14ac:dyDescent="0.25">
      <c r="A59" s="13" t="s">
        <v>55</v>
      </c>
      <c r="B59" s="16">
        <v>46855000</v>
      </c>
      <c r="C59" s="16">
        <v>61855000</v>
      </c>
      <c r="D59" s="16">
        <v>0</v>
      </c>
      <c r="E59" s="2">
        <v>13038910.640000001</v>
      </c>
      <c r="F59" s="2">
        <v>13038910.640000001</v>
      </c>
      <c r="G59" s="2">
        <v>17342984.760000002</v>
      </c>
      <c r="P59" s="12">
        <f t="shared" si="0"/>
        <v>43420806.040000007</v>
      </c>
    </row>
    <row r="60" spans="1:19" ht="24.95" customHeight="1" x14ac:dyDescent="0.25">
      <c r="A60" s="13" t="s">
        <v>56</v>
      </c>
      <c r="B60" s="16">
        <v>7000000</v>
      </c>
      <c r="C60" s="16">
        <v>7000000</v>
      </c>
      <c r="D60" s="16"/>
      <c r="E60" s="2">
        <v>96878</v>
      </c>
      <c r="F60" s="2">
        <v>96878</v>
      </c>
      <c r="G60" s="2">
        <v>96878</v>
      </c>
      <c r="H60" s="21"/>
      <c r="I60" s="21"/>
      <c r="J60" s="21"/>
      <c r="K60" s="21"/>
      <c r="L60" s="21"/>
      <c r="M60" s="21"/>
      <c r="N60" s="21"/>
      <c r="O60" s="21"/>
      <c r="P60" s="12">
        <f t="shared" si="0"/>
        <v>290634</v>
      </c>
    </row>
    <row r="61" spans="1:19" ht="24.95" customHeight="1" x14ac:dyDescent="0.25">
      <c r="A61" s="13" t="s">
        <v>57</v>
      </c>
      <c r="B61" s="16"/>
      <c r="C61" s="16"/>
      <c r="D61" s="16"/>
      <c r="E61" s="16"/>
      <c r="F61" s="3">
        <v>0</v>
      </c>
      <c r="P61" s="12">
        <f t="shared" si="0"/>
        <v>0</v>
      </c>
    </row>
    <row r="62" spans="1:19" ht="24.95" customHeight="1" x14ac:dyDescent="0.25">
      <c r="A62" s="13" t="s">
        <v>58</v>
      </c>
      <c r="B62" s="16">
        <v>12700000</v>
      </c>
      <c r="C62" s="16">
        <v>56195758.280000001</v>
      </c>
      <c r="D62" s="16"/>
      <c r="E62" s="2">
        <v>986490</v>
      </c>
      <c r="F62" s="2">
        <v>1040168.2</v>
      </c>
      <c r="G62" s="2">
        <v>1040168.2</v>
      </c>
      <c r="H62" s="21"/>
      <c r="I62" s="21"/>
      <c r="J62" s="21"/>
      <c r="K62" s="21"/>
      <c r="L62" s="21"/>
      <c r="M62" s="21"/>
      <c r="N62" s="21"/>
      <c r="O62" s="21"/>
      <c r="P62" s="12">
        <f t="shared" si="0"/>
        <v>3066826.4</v>
      </c>
    </row>
    <row r="63" spans="1:19" ht="24.95" customHeight="1" x14ac:dyDescent="0.25">
      <c r="A63" s="13" t="s">
        <v>59</v>
      </c>
      <c r="B63" s="16">
        <v>3500000</v>
      </c>
      <c r="C63" s="16">
        <v>3500000</v>
      </c>
      <c r="D63" s="16"/>
      <c r="E63" s="16">
        <v>0</v>
      </c>
      <c r="F63" s="2">
        <v>0</v>
      </c>
      <c r="G63" s="21">
        <v>0</v>
      </c>
      <c r="H63" s="21"/>
      <c r="I63" s="21"/>
      <c r="J63" s="21"/>
      <c r="K63" s="21"/>
      <c r="L63" s="21"/>
      <c r="M63" s="21"/>
      <c r="N63" s="21"/>
      <c r="O63" s="21"/>
      <c r="P63" s="12">
        <f t="shared" si="0"/>
        <v>0</v>
      </c>
    </row>
    <row r="64" spans="1:19" ht="24.95" customHeight="1" x14ac:dyDescent="0.25">
      <c r="A64" s="9" t="s">
        <v>60</v>
      </c>
      <c r="B64" s="18">
        <f>+B65+B66+B67</f>
        <v>1008287864</v>
      </c>
      <c r="C64" s="18">
        <f>+C65+C66+C67</f>
        <v>1008287864</v>
      </c>
      <c r="D64" s="39">
        <v>152015624.22999999</v>
      </c>
      <c r="E64" s="39">
        <v>248097809.27000001</v>
      </c>
      <c r="F64" s="29">
        <v>312894351.20999998</v>
      </c>
      <c r="G64" s="39">
        <v>480952520.99000001</v>
      </c>
      <c r="H64" s="29"/>
      <c r="I64" s="29"/>
      <c r="J64" s="29">
        <f t="shared" ref="J64:O64" si="2">SUM(J65:J68)</f>
        <v>0</v>
      </c>
      <c r="K64" s="29">
        <f t="shared" si="2"/>
        <v>0</v>
      </c>
      <c r="L64" s="29">
        <f t="shared" si="2"/>
        <v>0</v>
      </c>
      <c r="M64" s="29">
        <f t="shared" si="2"/>
        <v>0</v>
      </c>
      <c r="N64" s="29">
        <f t="shared" si="2"/>
        <v>0</v>
      </c>
      <c r="O64" s="29">
        <f t="shared" si="2"/>
        <v>0</v>
      </c>
      <c r="P64" s="12">
        <f>+D64+E65+F64+G64+H64+I64+J64+K64+L64+M64+N64+O64</f>
        <v>1193960305.7</v>
      </c>
    </row>
    <row r="65" spans="1:16" ht="24.95" customHeight="1" x14ac:dyDescent="0.25">
      <c r="A65" s="13" t="s">
        <v>61</v>
      </c>
      <c r="B65" s="16">
        <v>1000000000</v>
      </c>
      <c r="C65" s="16">
        <v>1000000000</v>
      </c>
      <c r="D65" s="2">
        <v>152015624.22999999</v>
      </c>
      <c r="E65" s="2">
        <v>248097809.27000001</v>
      </c>
      <c r="F65" s="21">
        <v>312894351.20999998</v>
      </c>
      <c r="G65" s="21">
        <v>480952520.99000001</v>
      </c>
      <c r="H65" s="21"/>
      <c r="I65" s="21"/>
      <c r="J65" s="21"/>
      <c r="K65" s="21"/>
      <c r="L65" s="21"/>
      <c r="M65" s="21"/>
      <c r="N65" s="21"/>
      <c r="O65" s="21"/>
      <c r="P65" s="12" t="e">
        <f>+D65+#REF!+F65+G65+H65+I65+J65+K65+L65+M65+N65+O65</f>
        <v>#REF!</v>
      </c>
    </row>
    <row r="66" spans="1:16" ht="24.95" customHeight="1" x14ac:dyDescent="0.25">
      <c r="A66" s="13" t="s">
        <v>62</v>
      </c>
      <c r="B66" s="16">
        <v>8287864</v>
      </c>
      <c r="C66" s="16">
        <v>8287864</v>
      </c>
      <c r="D66" s="16">
        <v>0</v>
      </c>
      <c r="E66" s="16">
        <v>0</v>
      </c>
      <c r="F66" s="21">
        <v>0</v>
      </c>
      <c r="G66" s="21">
        <v>0</v>
      </c>
      <c r="H66" s="21"/>
      <c r="I66" s="21"/>
      <c r="J66" s="21"/>
      <c r="K66" s="21"/>
      <c r="L66" s="21"/>
      <c r="M66" s="21"/>
      <c r="N66" s="21"/>
      <c r="O66" s="21"/>
      <c r="P66" s="12">
        <f t="shared" si="0"/>
        <v>0</v>
      </c>
    </row>
    <row r="67" spans="1:16" ht="24.95" customHeight="1" x14ac:dyDescent="0.25">
      <c r="A67" s="13" t="s">
        <v>63</v>
      </c>
      <c r="B67" s="16">
        <v>0</v>
      </c>
      <c r="C67" s="16">
        <v>0</v>
      </c>
      <c r="D67" s="16">
        <v>0</v>
      </c>
      <c r="E67" s="16">
        <v>0</v>
      </c>
      <c r="F67" s="21">
        <v>0</v>
      </c>
      <c r="G67" s="21">
        <v>0</v>
      </c>
      <c r="H67" s="21"/>
      <c r="I67" s="21"/>
      <c r="J67" s="21"/>
      <c r="K67" s="21"/>
      <c r="L67" s="21"/>
      <c r="M67" s="21"/>
      <c r="N67" s="21"/>
      <c r="O67" s="21"/>
      <c r="P67" s="21">
        <f t="shared" si="0"/>
        <v>0</v>
      </c>
    </row>
    <row r="68" spans="1:16" ht="24.95" customHeight="1" x14ac:dyDescent="0.25">
      <c r="A68" s="13" t="s">
        <v>64</v>
      </c>
      <c r="B68" s="16"/>
      <c r="C68" s="16"/>
      <c r="D68" s="16"/>
      <c r="E68" s="16"/>
      <c r="F68" s="21"/>
      <c r="G68" s="21">
        <v>0</v>
      </c>
      <c r="H68" s="21"/>
      <c r="I68" s="21"/>
      <c r="J68" s="21"/>
      <c r="K68" s="21"/>
      <c r="L68" s="21"/>
      <c r="M68" s="21"/>
      <c r="N68" s="21"/>
      <c r="O68" s="21"/>
      <c r="P68" s="21">
        <f t="shared" si="0"/>
        <v>0</v>
      </c>
    </row>
    <row r="69" spans="1:16" ht="24.95" customHeight="1" x14ac:dyDescent="0.25">
      <c r="A69" s="9" t="s">
        <v>65</v>
      </c>
      <c r="B69" s="16"/>
      <c r="C69" s="16"/>
      <c r="D69" s="16"/>
      <c r="E69" s="16"/>
      <c r="F69" s="21"/>
      <c r="G69" s="21">
        <v>0</v>
      </c>
      <c r="H69" s="21"/>
      <c r="I69" s="21"/>
      <c r="J69" s="21"/>
      <c r="K69" s="21"/>
      <c r="L69" s="21"/>
      <c r="M69" s="21"/>
      <c r="N69" s="21"/>
      <c r="O69" s="21"/>
      <c r="P69" s="21">
        <f t="shared" si="0"/>
        <v>0</v>
      </c>
    </row>
    <row r="70" spans="1:16" ht="24.95" customHeight="1" x14ac:dyDescent="0.25">
      <c r="A70" s="13" t="s">
        <v>66</v>
      </c>
      <c r="B70" s="16"/>
      <c r="C70" s="16"/>
      <c r="D70" s="16"/>
      <c r="E70" s="16"/>
      <c r="F70" s="21"/>
      <c r="G70" s="21">
        <v>0</v>
      </c>
      <c r="H70" s="21"/>
      <c r="I70" s="21"/>
      <c r="J70" s="21"/>
      <c r="K70" s="21"/>
      <c r="L70" s="21"/>
      <c r="M70" s="21"/>
      <c r="N70" s="21"/>
      <c r="O70" s="21"/>
      <c r="P70" s="21">
        <f t="shared" si="0"/>
        <v>0</v>
      </c>
    </row>
    <row r="71" spans="1:16" ht="24.95" customHeight="1" x14ac:dyDescent="0.25">
      <c r="A71" s="13" t="s">
        <v>67</v>
      </c>
      <c r="B71" s="16"/>
      <c r="C71" s="16"/>
      <c r="D71" s="16"/>
      <c r="E71" s="16"/>
      <c r="F71" s="21"/>
      <c r="G71" s="21">
        <v>0</v>
      </c>
      <c r="H71" s="21"/>
      <c r="I71" s="21"/>
      <c r="J71" s="21"/>
      <c r="K71" s="21"/>
      <c r="L71" s="21"/>
      <c r="M71" s="21"/>
      <c r="N71" s="21"/>
      <c r="O71" s="21"/>
      <c r="P71" s="21">
        <f t="shared" si="0"/>
        <v>0</v>
      </c>
    </row>
    <row r="72" spans="1:16" ht="24.95" customHeight="1" x14ac:dyDescent="0.25">
      <c r="A72" s="9" t="s">
        <v>68</v>
      </c>
      <c r="B72" s="16"/>
      <c r="C72" s="16"/>
      <c r="D72" s="16"/>
      <c r="E72" s="16"/>
      <c r="F72" s="21"/>
      <c r="G72" s="21">
        <v>0</v>
      </c>
      <c r="H72" s="21"/>
      <c r="I72" s="21"/>
      <c r="J72" s="21"/>
      <c r="K72" s="21"/>
      <c r="L72" s="21"/>
      <c r="M72" s="21"/>
      <c r="N72" s="21"/>
      <c r="O72" s="21"/>
      <c r="P72" s="21">
        <f t="shared" si="0"/>
        <v>0</v>
      </c>
    </row>
    <row r="73" spans="1:16" ht="24.95" customHeight="1" x14ac:dyDescent="0.25">
      <c r="A73" s="13" t="s">
        <v>69</v>
      </c>
      <c r="B73" s="16"/>
      <c r="C73" s="16"/>
      <c r="D73" s="16"/>
      <c r="E73" s="16"/>
      <c r="F73" s="21"/>
      <c r="G73" s="21">
        <v>0</v>
      </c>
      <c r="H73" s="21"/>
      <c r="I73" s="21"/>
      <c r="J73" s="21"/>
      <c r="K73" s="21"/>
      <c r="L73" s="21"/>
      <c r="M73" s="21"/>
      <c r="N73" s="21"/>
      <c r="O73" s="21"/>
      <c r="P73" s="21">
        <f t="shared" si="0"/>
        <v>0</v>
      </c>
    </row>
    <row r="74" spans="1:16" ht="24.95" customHeight="1" x14ac:dyDescent="0.25">
      <c r="A74" s="13" t="s">
        <v>70</v>
      </c>
      <c r="B74" s="16"/>
      <c r="C74" s="16"/>
      <c r="D74" s="16"/>
      <c r="E74" s="16"/>
      <c r="F74" s="21"/>
      <c r="G74" s="21">
        <v>0</v>
      </c>
      <c r="H74" s="21"/>
      <c r="I74" s="21"/>
      <c r="J74" s="21"/>
      <c r="K74" s="21"/>
      <c r="L74" s="21"/>
      <c r="M74" s="21"/>
      <c r="N74" s="21"/>
      <c r="O74" s="21"/>
      <c r="P74" s="21">
        <f t="shared" si="0"/>
        <v>0</v>
      </c>
    </row>
    <row r="75" spans="1:16" ht="24.95" customHeight="1" x14ac:dyDescent="0.25">
      <c r="A75" s="13" t="s">
        <v>71</v>
      </c>
      <c r="B75" s="16"/>
      <c r="C75" s="16"/>
      <c r="D75" s="16"/>
      <c r="E75" s="16"/>
      <c r="F75" s="21"/>
      <c r="G75" s="21">
        <v>0</v>
      </c>
      <c r="H75" s="21"/>
      <c r="I75" s="21"/>
      <c r="J75" s="21"/>
      <c r="K75" s="21"/>
      <c r="L75" s="21"/>
      <c r="M75" s="21"/>
      <c r="N75" s="21"/>
      <c r="O75" s="21"/>
      <c r="P75" s="21">
        <f t="shared" si="0"/>
        <v>0</v>
      </c>
    </row>
    <row r="76" spans="1:16" ht="24.95" customHeight="1" x14ac:dyDescent="0.25">
      <c r="A76" s="9" t="s">
        <v>72</v>
      </c>
      <c r="B76" s="16"/>
      <c r="C76" s="16"/>
      <c r="D76" s="16"/>
      <c r="E76" s="16"/>
      <c r="F76" s="21"/>
      <c r="G76" s="21">
        <v>0</v>
      </c>
      <c r="H76" s="21"/>
      <c r="I76" s="21"/>
      <c r="J76" s="21"/>
      <c r="K76" s="21"/>
      <c r="L76" s="21"/>
      <c r="M76" s="21"/>
      <c r="N76" s="21"/>
      <c r="O76" s="21"/>
      <c r="P76" s="21">
        <f t="shared" si="0"/>
        <v>0</v>
      </c>
    </row>
    <row r="77" spans="1:16" ht="24.95" customHeight="1" x14ac:dyDescent="0.25">
      <c r="A77" s="13" t="s">
        <v>73</v>
      </c>
      <c r="B77" s="16"/>
      <c r="C77" s="16"/>
      <c r="D77" s="16"/>
      <c r="E77" s="16"/>
      <c r="F77" s="21"/>
      <c r="G77" s="21">
        <v>0</v>
      </c>
      <c r="H77" s="21"/>
      <c r="I77" s="21"/>
      <c r="J77" s="21"/>
      <c r="K77" s="21"/>
      <c r="L77" s="21"/>
      <c r="M77" s="21"/>
      <c r="N77" s="21"/>
      <c r="O77" s="21"/>
      <c r="P77" s="21">
        <f t="shared" si="0"/>
        <v>0</v>
      </c>
    </row>
    <row r="78" spans="1:16" ht="24.95" customHeight="1" x14ac:dyDescent="0.25">
      <c r="A78" s="13" t="s">
        <v>74</v>
      </c>
      <c r="B78" s="16"/>
      <c r="C78" s="16"/>
      <c r="D78" s="16"/>
      <c r="E78" s="16"/>
      <c r="F78" s="21"/>
      <c r="G78" s="21">
        <v>0</v>
      </c>
      <c r="H78" s="21"/>
      <c r="I78" s="21"/>
      <c r="J78" s="21"/>
      <c r="K78" s="21"/>
      <c r="L78" s="21"/>
      <c r="M78" s="21"/>
      <c r="N78" s="21"/>
      <c r="O78" s="21"/>
      <c r="P78" s="21">
        <f t="shared" ref="P78:P84" si="3">+D78+E78+F78+G78+H78+I78+J78+K78+L78+M78+N78+O78</f>
        <v>0</v>
      </c>
    </row>
    <row r="79" spans="1:16" ht="24.95" customHeight="1" x14ac:dyDescent="0.25">
      <c r="A79" s="13" t="s">
        <v>75</v>
      </c>
      <c r="B79" s="16"/>
      <c r="C79" s="16"/>
      <c r="D79" s="16"/>
      <c r="E79" s="16"/>
      <c r="F79" s="21"/>
      <c r="G79" s="21">
        <v>0</v>
      </c>
      <c r="H79" s="21"/>
      <c r="I79" s="21"/>
      <c r="J79" s="21"/>
      <c r="K79" s="21"/>
      <c r="L79" s="21"/>
      <c r="M79" s="21"/>
      <c r="N79" s="21"/>
      <c r="O79" s="21"/>
      <c r="P79" s="21">
        <f t="shared" si="3"/>
        <v>0</v>
      </c>
    </row>
    <row r="80" spans="1:16" ht="24.95" customHeight="1" x14ac:dyDescent="0.25">
      <c r="A80" s="13" t="s">
        <v>76</v>
      </c>
      <c r="B80" s="16"/>
      <c r="C80" s="16"/>
      <c r="D80" s="16"/>
      <c r="E80" s="16"/>
      <c r="F80" s="21"/>
      <c r="G80" s="21">
        <v>0</v>
      </c>
      <c r="H80" s="21"/>
      <c r="I80" s="21"/>
      <c r="J80" s="21"/>
      <c r="K80" s="21"/>
      <c r="L80" s="21"/>
      <c r="M80" s="21"/>
      <c r="N80" s="21"/>
      <c r="O80" s="21"/>
      <c r="P80" s="21">
        <f t="shared" si="3"/>
        <v>0</v>
      </c>
    </row>
    <row r="81" spans="1:16" ht="24.95" customHeight="1" x14ac:dyDescent="0.25">
      <c r="A81" s="13" t="s">
        <v>77</v>
      </c>
      <c r="B81" s="16"/>
      <c r="C81" s="16"/>
      <c r="D81" s="16"/>
      <c r="E81" s="16"/>
      <c r="F81" s="21"/>
      <c r="G81" s="21">
        <v>0</v>
      </c>
      <c r="H81" s="21"/>
      <c r="I81" s="21"/>
      <c r="J81" s="21"/>
      <c r="K81" s="21"/>
      <c r="L81" s="21"/>
      <c r="M81" s="21"/>
      <c r="N81" s="21"/>
      <c r="O81" s="21"/>
      <c r="P81" s="21">
        <f t="shared" si="3"/>
        <v>0</v>
      </c>
    </row>
    <row r="82" spans="1:16" ht="24.95" customHeight="1" x14ac:dyDescent="0.25">
      <c r="A82" s="13" t="s">
        <v>78</v>
      </c>
      <c r="B82" s="16"/>
      <c r="C82" s="16"/>
      <c r="D82" s="16"/>
      <c r="E82" s="16"/>
      <c r="F82" s="21"/>
      <c r="G82" s="21">
        <v>0</v>
      </c>
      <c r="H82" s="21"/>
      <c r="I82" s="21"/>
      <c r="J82" s="21"/>
      <c r="K82" s="21"/>
      <c r="L82" s="21"/>
      <c r="M82" s="21"/>
      <c r="N82" s="21"/>
      <c r="O82" s="21"/>
      <c r="P82" s="21">
        <f t="shared" si="3"/>
        <v>0</v>
      </c>
    </row>
    <row r="83" spans="1:16" ht="24.95" customHeight="1" x14ac:dyDescent="0.25">
      <c r="A83" s="13" t="s">
        <v>79</v>
      </c>
      <c r="B83" s="16"/>
      <c r="C83" s="16"/>
      <c r="D83" s="16"/>
      <c r="E83" s="16"/>
      <c r="F83" s="21"/>
      <c r="G83" s="21">
        <v>0</v>
      </c>
      <c r="H83" s="21"/>
      <c r="I83" s="21"/>
      <c r="J83" s="21"/>
      <c r="K83" s="21"/>
      <c r="L83" s="21"/>
      <c r="M83" s="21"/>
      <c r="N83" s="21"/>
      <c r="O83" s="21"/>
      <c r="P83" s="21">
        <f t="shared" si="3"/>
        <v>0</v>
      </c>
    </row>
    <row r="84" spans="1:16" ht="27" x14ac:dyDescent="0.25">
      <c r="A84" s="30" t="s">
        <v>80</v>
      </c>
      <c r="B84" s="16"/>
      <c r="C84" s="16"/>
      <c r="D84" s="16"/>
      <c r="E84" s="16"/>
      <c r="F84" s="21"/>
      <c r="G84" s="21">
        <v>0</v>
      </c>
      <c r="H84" s="21"/>
      <c r="I84" s="21"/>
      <c r="J84" s="21"/>
      <c r="K84" s="21"/>
      <c r="L84" s="21"/>
      <c r="M84" s="21"/>
      <c r="N84" s="21"/>
      <c r="O84" s="21"/>
      <c r="P84" s="21">
        <f t="shared" si="3"/>
        <v>0</v>
      </c>
    </row>
    <row r="85" spans="1:16" x14ac:dyDescent="0.25">
      <c r="A85" s="31" t="s">
        <v>81</v>
      </c>
      <c r="B85" s="32">
        <f t="shared" ref="B85:G85" si="4">+B64+B54+B28+B18+B12</f>
        <v>64405131204</v>
      </c>
      <c r="C85" s="32">
        <f t="shared" si="4"/>
        <v>64405131204</v>
      </c>
      <c r="D85" s="32">
        <f t="shared" si="4"/>
        <v>3675116467.48</v>
      </c>
      <c r="E85" s="32">
        <f>+E65+E54+E28+E18+E12</f>
        <v>9382847501.5</v>
      </c>
      <c r="F85" s="33">
        <f t="shared" si="4"/>
        <v>14276234461.870001</v>
      </c>
      <c r="G85" s="33">
        <f t="shared" si="4"/>
        <v>2955061642</v>
      </c>
      <c r="H85" s="33">
        <f>+H64+H54+H28+H18+H12+H38</f>
        <v>0</v>
      </c>
      <c r="I85" s="33">
        <f>+I64+I54+I28+I18+I12+I38</f>
        <v>0</v>
      </c>
      <c r="J85" s="33">
        <f>+J64+J54+J28+J18+J12+J38</f>
        <v>0</v>
      </c>
      <c r="K85" s="33">
        <f t="shared" ref="K85:L85" si="5">+K64+K54+K28+K18+K12+K38</f>
        <v>0</v>
      </c>
      <c r="L85" s="33">
        <f t="shared" si="5"/>
        <v>0</v>
      </c>
      <c r="M85" s="33">
        <f>+M64+M54+M28+M18+M12+M38</f>
        <v>0</v>
      </c>
      <c r="N85" s="33">
        <f>+N64+N54+N28+N18+N12+N38</f>
        <v>0</v>
      </c>
      <c r="O85" s="33">
        <f>+O64+O54+O28+O18+O12+O38</f>
        <v>0</v>
      </c>
      <c r="P85" s="32">
        <f>+P64+P54+P38+P28+P18+P12</f>
        <v>30289260072.850002</v>
      </c>
    </row>
    <row r="86" spans="1:16" ht="15.75" thickBot="1" x14ac:dyDescent="0.3">
      <c r="E86" s="16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1:16" ht="37.5" thickBot="1" x14ac:dyDescent="0.3">
      <c r="A87" s="34" t="s">
        <v>82</v>
      </c>
      <c r="D87" s="14"/>
      <c r="E87" s="35"/>
      <c r="F87" s="36"/>
      <c r="G87" s="36"/>
      <c r="H87" s="36"/>
      <c r="I87" s="36"/>
      <c r="J87" s="36"/>
      <c r="K87" s="36"/>
      <c r="L87" s="36"/>
      <c r="M87" s="44"/>
      <c r="N87" s="44"/>
      <c r="O87" s="44"/>
    </row>
    <row r="88" spans="1:16" ht="85.5" thickBot="1" x14ac:dyDescent="0.3">
      <c r="A88" s="37" t="s">
        <v>83</v>
      </c>
    </row>
    <row r="91" spans="1:16" x14ac:dyDescent="0.25">
      <c r="B91" s="38"/>
      <c r="C91" s="38"/>
    </row>
    <row r="92" spans="1:16" x14ac:dyDescent="0.25">
      <c r="B92" s="38"/>
      <c r="C92" s="38"/>
    </row>
    <row r="93" spans="1:16" x14ac:dyDescent="0.25">
      <c r="A93" s="50" t="s">
        <v>84</v>
      </c>
      <c r="B93" s="50"/>
      <c r="C93" s="50"/>
    </row>
    <row r="94" spans="1:16" ht="18.75" x14ac:dyDescent="0.3">
      <c r="A94" s="51" t="s">
        <v>85</v>
      </c>
      <c r="B94" s="51"/>
      <c r="C94" s="51"/>
    </row>
    <row r="95" spans="1:16" ht="15.75" x14ac:dyDescent="0.25">
      <c r="A95" s="52" t="s">
        <v>86</v>
      </c>
      <c r="B95" s="52"/>
      <c r="C95" s="52"/>
    </row>
    <row r="96" spans="1:16" x14ac:dyDescent="0.25">
      <c r="A96" s="50" t="s">
        <v>87</v>
      </c>
      <c r="B96" s="50"/>
      <c r="C96" s="50"/>
    </row>
  </sheetData>
  <mergeCells count="13">
    <mergeCell ref="A93:C93"/>
    <mergeCell ref="A94:C94"/>
    <mergeCell ref="A95:C95"/>
    <mergeCell ref="A96:C96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25" right="0.25" top="0.75" bottom="0.75" header="0.3" footer="0.3"/>
  <pageSetup paperSize="5" scale="55" fitToHeight="0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2025-05-08T13:51:37Z</cp:lastPrinted>
  <dcterms:created xsi:type="dcterms:W3CDTF">2024-07-02T12:44:04Z</dcterms:created>
  <dcterms:modified xsi:type="dcterms:W3CDTF">2025-05-19T19:32:25Z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