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ns-sip-01\FinancieraSNS\Contabilidad\1-ALTAGRACIA PEÑA\5- AÑO 2025\6-ENVIOS MENSUALES A LA OAI 2025\9. SEPTIEMBRE 2025\"/>
    </mc:Choice>
  </mc:AlternateContent>
  <xr:revisionPtr revIDLastSave="0" documentId="13_ncr:1_{1379B2A6-0C22-4C7A-ACD4-275642BBB152}" xr6:coauthVersionLast="47" xr6:coauthVersionMax="47" xr10:uidLastSave="{00000000-0000-0000-0000-000000000000}"/>
  <bookViews>
    <workbookView xWindow="-120" yWindow="-120" windowWidth="29040" windowHeight="15720" xr2:uid="{7D2BA421-ECF9-49F8-A90B-41FD061E019E}"/>
  </bookViews>
  <sheets>
    <sheet name="ESF" sheetId="1" r:id="rId1"/>
  </sheets>
  <externalReferences>
    <externalReference r:id="rId2"/>
  </externalReferences>
  <definedNames>
    <definedName name="_xlnm.Print_Area" localSheetId="0">ESF!$A$1:$H$79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5" i="1" l="1"/>
  <c r="I70" i="1"/>
  <c r="H61" i="1"/>
  <c r="H63" i="1" s="1"/>
  <c r="F59" i="1"/>
  <c r="F61" i="1" s="1"/>
  <c r="L58" i="1"/>
  <c r="F58" i="1"/>
  <c r="F56" i="1"/>
  <c r="H43" i="1"/>
  <c r="H53" i="1" s="1"/>
  <c r="F39" i="1"/>
  <c r="F38" i="1"/>
  <c r="F35" i="1"/>
  <c r="F34" i="1"/>
  <c r="F43" i="1" s="1"/>
  <c r="F53" i="1" s="1"/>
  <c r="F63" i="1" s="1"/>
  <c r="H30" i="1"/>
  <c r="H28" i="1"/>
  <c r="F25" i="1"/>
  <c r="F28" i="1" s="1"/>
  <c r="H18" i="1"/>
  <c r="F17" i="1"/>
  <c r="F16" i="1"/>
  <c r="F18" i="1" s="1"/>
  <c r="F30" i="1" s="1"/>
  <c r="F15" i="1"/>
  <c r="F14" i="1"/>
  <c r="F11" i="1"/>
  <c r="I64" i="1" l="1"/>
  <c r="F64" i="1"/>
</calcChain>
</file>

<file path=xl/sharedStrings.xml><?xml version="1.0" encoding="utf-8"?>
<sst xmlns="http://schemas.openxmlformats.org/spreadsheetml/2006/main" count="60" uniqueCount="60">
  <si>
    <t>Dirección Central del Servicio Nacional de Salud</t>
  </si>
  <si>
    <t>Estado de Situación Financiera</t>
  </si>
  <si>
    <t>Al 30 de septiembre del 2025 y 2024</t>
  </si>
  <si>
    <t>(Valores en RD$)</t>
  </si>
  <si>
    <t>2025</t>
  </si>
  <si>
    <t>2024</t>
  </si>
  <si>
    <t>Activos</t>
  </si>
  <si>
    <t>Activos corrientes</t>
  </si>
  <si>
    <t>Efectivo y equivalente de efectivo (Nota 7)</t>
  </si>
  <si>
    <t>Inversiones a corto plazo (Nota 8)</t>
  </si>
  <si>
    <t>Porción corriente de documentos por cobrar (Nota 9)</t>
  </si>
  <si>
    <t>Cuenta por cobrar a corto plazo (Notas 8)</t>
  </si>
  <si>
    <t>Inventarios (Nota 9)</t>
  </si>
  <si>
    <t>Otros activos corrientes (Nota 10)</t>
  </si>
  <si>
    <t>Pagos anticipados (Nota 11)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</si>
  <si>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</si>
  <si>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</si>
  <si>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</si>
  <si>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</si>
  <si>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</si>
  <si>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</si>
  <si>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>Propiedad, planta y equipo neto (Nota 12)</t>
  </si>
  <si>
    <t xml:space="preserve">Activos intangibles (Nota 11) 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</si>
  <si>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</si>
  <si>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</si>
  <si>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</si>
  <si>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</si>
  <si>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</si>
  <si>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</si>
  <si>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13)</t>
  </si>
  <si>
    <t>Cuentas por pagar a corto plazo (Nota 14)</t>
  </si>
  <si>
    <t>Préstamos a corto plazo (Nota 23)</t>
  </si>
  <si>
    <t>Parte corriente de préstamos a largo plazo (Nota 24)</t>
  </si>
  <si>
    <t>Retenciones y acumulaciones por pagar (Nota 15)</t>
  </si>
  <si>
    <t>Provisiones a corto plazo (Nota 16)</t>
  </si>
  <si>
    <t>Beneficios a empleados a corto plazo (Nota 15)</t>
  </si>
  <si>
    <t>Pensiones (Nota 28)</t>
  </si>
  <si>
    <t>Otros pasivos corrientes (Nota 16)</t>
  </si>
  <si>
    <t>Total pasivos corrientes</t>
  </si>
  <si>
    <t>Pasivos no corrientes</t>
  </si>
  <si>
    <t>Cuentas por pagar a largo plazo (Nota 14)</t>
  </si>
  <si>
    <t>Préstamos a largo plazo (Nota 31)</t>
  </si>
  <si>
    <t>Instrumentos de deuda (Nota 32)</t>
  </si>
  <si>
    <t>Provisiones a largo plazo (Nota 33)</t>
  </si>
  <si>
    <t>Beneficios a empleados a largo plazo (Nota 15)</t>
  </si>
  <si>
    <t>Otros pasivos no corrientes (Nota 35)</t>
  </si>
  <si>
    <t>Total pasivos no corrientes</t>
  </si>
  <si>
    <t xml:space="preserve">Total pasivos </t>
  </si>
  <si>
    <t>Activos Netos/Patrimonio (Nota 17)</t>
  </si>
  <si>
    <t>Capital Institucional</t>
  </si>
  <si>
    <t>Reservas</t>
  </si>
  <si>
    <t>Resultados positivos (ahorro) / negativo (desahorro)</t>
  </si>
  <si>
    <t xml:space="preserve">Resultado acumulado </t>
  </si>
  <si>
    <t>Intereses minoritarios</t>
  </si>
  <si>
    <t>Total activos netos/patrimonio</t>
  </si>
  <si>
    <t>.</t>
  </si>
  <si>
    <t>Total pasivos y activos netos/patrimonio</t>
  </si>
  <si>
    <t>_________________________</t>
  </si>
  <si>
    <t>Licda. Altagracia Peña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</si>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</sst>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1"/>
      <color rgb="FF00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b/>
      <u/>
      <sz val="1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rgb="FF000000"/>
      <name val="Times New Roman"/>
      <family val="1"/>
    </font>
    <font>
      <sz val="11"/>
      <color theme="0"/>
      <name val="Times New Roman"/>
      <family val="1"/>
    </font>
    <font>
      <sz val="10"/>
      <color theme="1"/>
      <name val="Times New Roman"/>
      <family val="1"/>
    </font>
    <font>
      <sz val="8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4">
    <xf numFmtId="0" fontId="0" fillId="0" borderId="0" xfId="0"/>
    <xf numFmtId="49" fontId="0" fillId="2" borderId="0" xfId="0" applyNumberFormat="1" applyFill="1" applyAlignment="1">
      <alignment vertical="center"/>
    </xf>
    <xf numFmtId="0" fontId="3" fillId="2" borderId="0" xfId="0" applyFont="1" applyFill="1" applyAlignment="1">
      <alignment vertical="center"/>
    </xf>
    <xf numFmtId="41" fontId="4" fillId="2" borderId="0" xfId="0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41" fontId="8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49" fontId="10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justify" vertical="center"/>
    </xf>
    <xf numFmtId="41" fontId="12" fillId="2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justify" vertical="center"/>
    </xf>
    <xf numFmtId="41" fontId="12" fillId="0" borderId="0" xfId="0" applyNumberFormat="1" applyFont="1" applyAlignment="1">
      <alignment horizontal="justify" vertical="center"/>
    </xf>
    <xf numFmtId="0" fontId="9" fillId="0" borderId="0" xfId="0" applyFont="1" applyAlignment="1">
      <alignment vertical="center"/>
    </xf>
    <xf numFmtId="41" fontId="12" fillId="0" borderId="0" xfId="0" applyNumberFormat="1" applyFont="1" applyAlignment="1">
      <alignment horizontal="right" vertical="top"/>
    </xf>
    <xf numFmtId="43" fontId="0" fillId="0" borderId="0" xfId="1" applyFont="1" applyFill="1" applyAlignment="1">
      <alignment vertical="center"/>
    </xf>
    <xf numFmtId="164" fontId="5" fillId="0" borderId="0" xfId="1" applyNumberFormat="1" applyFont="1" applyFill="1" applyAlignment="1">
      <alignment vertical="center"/>
    </xf>
    <xf numFmtId="49" fontId="0" fillId="2" borderId="0" xfId="0" applyNumberFormat="1" applyFill="1"/>
    <xf numFmtId="0" fontId="9" fillId="2" borderId="0" xfId="0" applyFont="1" applyFill="1"/>
    <xf numFmtId="41" fontId="12" fillId="0" borderId="0" xfId="0" applyNumberFormat="1" applyFont="1" applyAlignment="1">
      <alignment horizontal="right" vertical="center"/>
    </xf>
    <xf numFmtId="43" fontId="0" fillId="2" borderId="0" xfId="1" applyFont="1" applyFill="1"/>
    <xf numFmtId="164" fontId="5" fillId="0" borderId="0" xfId="1" applyNumberFormat="1" applyFont="1"/>
    <xf numFmtId="43" fontId="0" fillId="2" borderId="0" xfId="1" applyFont="1" applyFill="1" applyAlignment="1">
      <alignment vertical="center"/>
    </xf>
    <xf numFmtId="164" fontId="12" fillId="0" borderId="0" xfId="1" applyNumberFormat="1" applyFont="1" applyFill="1" applyBorder="1" applyAlignment="1">
      <alignment horizontal="right" vertical="top"/>
    </xf>
    <xf numFmtId="164" fontId="5" fillId="0" borderId="0" xfId="1" applyNumberFormat="1" applyFont="1" applyAlignment="1">
      <alignment vertical="center"/>
    </xf>
    <xf numFmtId="41" fontId="12" fillId="0" borderId="1" xfId="0" applyNumberFormat="1" applyFont="1" applyBorder="1" applyAlignment="1">
      <alignment horizontal="right" vertical="center"/>
    </xf>
    <xf numFmtId="0" fontId="11" fillId="2" borderId="0" xfId="0" applyFont="1" applyFill="1" applyAlignment="1">
      <alignment horizontal="left"/>
    </xf>
    <xf numFmtId="41" fontId="13" fillId="2" borderId="1" xfId="0" applyNumberFormat="1" applyFont="1" applyFill="1" applyBorder="1" applyAlignment="1">
      <alignment horizontal="right"/>
    </xf>
    <xf numFmtId="43" fontId="0" fillId="2" borderId="0" xfId="1" applyFont="1" applyFill="1" applyAlignment="1"/>
    <xf numFmtId="41" fontId="13" fillId="2" borderId="2" xfId="0" applyNumberFormat="1" applyFont="1" applyFill="1" applyBorder="1" applyAlignment="1">
      <alignment horizontal="right"/>
    </xf>
    <xf numFmtId="41" fontId="12" fillId="2" borderId="0" xfId="0" applyNumberFormat="1" applyFont="1" applyFill="1" applyAlignment="1">
      <alignment horizontal="right" vertical="center"/>
    </xf>
    <xf numFmtId="41" fontId="12" fillId="2" borderId="1" xfId="0" applyNumberFormat="1" applyFont="1" applyFill="1" applyBorder="1" applyAlignment="1">
      <alignment horizontal="right" vertical="top"/>
    </xf>
    <xf numFmtId="43" fontId="0" fillId="0" borderId="0" xfId="1" applyFont="1"/>
    <xf numFmtId="164" fontId="13" fillId="2" borderId="3" xfId="1" applyNumberFormat="1" applyFont="1" applyFill="1" applyBorder="1" applyAlignment="1">
      <alignment horizontal="right" vertical="top"/>
    </xf>
    <xf numFmtId="41" fontId="13" fillId="2" borderId="3" xfId="0" applyNumberFormat="1" applyFont="1" applyFill="1" applyBorder="1" applyAlignment="1">
      <alignment horizontal="right" vertical="top"/>
    </xf>
    <xf numFmtId="41" fontId="12" fillId="2" borderId="0" xfId="0" applyNumberFormat="1" applyFont="1" applyFill="1" applyAlignment="1">
      <alignment horizontal="right" vertical="top"/>
    </xf>
    <xf numFmtId="43" fontId="0" fillId="0" borderId="0" xfId="0" applyNumberFormat="1" applyAlignment="1">
      <alignment vertical="center"/>
    </xf>
    <xf numFmtId="41" fontId="12" fillId="0" borderId="1" xfId="0" applyNumberFormat="1" applyFont="1" applyBorder="1" applyAlignment="1">
      <alignment horizontal="right" vertical="top"/>
    </xf>
    <xf numFmtId="41" fontId="13" fillId="0" borderId="2" xfId="0" applyNumberFormat="1" applyFont="1" applyBorder="1" applyAlignment="1">
      <alignment horizontal="right"/>
    </xf>
    <xf numFmtId="164" fontId="14" fillId="0" borderId="2" xfId="1" applyNumberFormat="1" applyFont="1" applyBorder="1" applyAlignment="1"/>
    <xf numFmtId="43" fontId="0" fillId="2" borderId="0" xfId="1" applyFont="1" applyFill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0" fontId="11" fillId="2" borderId="0" xfId="0" applyFont="1" applyFill="1" applyAlignment="1">
      <alignment horizontal="left" vertical="top"/>
    </xf>
    <xf numFmtId="41" fontId="12" fillId="2" borderId="0" xfId="0" applyNumberFormat="1" applyFont="1" applyFill="1" applyAlignment="1">
      <alignment horizontal="right"/>
    </xf>
    <xf numFmtId="41" fontId="13" fillId="0" borderId="1" xfId="0" applyNumberFormat="1" applyFont="1" applyBorder="1" applyAlignment="1">
      <alignment horizontal="right"/>
    </xf>
    <xf numFmtId="43" fontId="0" fillId="0" borderId="0" xfId="1" applyFont="1" applyFill="1" applyAlignment="1"/>
    <xf numFmtId="164" fontId="14" fillId="0" borderId="1" xfId="1" applyNumberFormat="1" applyFont="1" applyFill="1" applyBorder="1" applyAlignment="1"/>
    <xf numFmtId="41" fontId="12" fillId="0" borderId="0" xfId="0" applyNumberFormat="1" applyFont="1" applyAlignment="1">
      <alignment vertical="center"/>
    </xf>
    <xf numFmtId="41" fontId="0" fillId="0" borderId="0" xfId="0" applyNumberFormat="1" applyAlignment="1">
      <alignment vertical="center"/>
    </xf>
    <xf numFmtId="41" fontId="12" fillId="2" borderId="1" xfId="0" applyNumberFormat="1" applyFont="1" applyFill="1" applyBorder="1" applyAlignment="1">
      <alignment horizontal="right" vertical="center"/>
    </xf>
    <xf numFmtId="3" fontId="1" fillId="2" borderId="0" xfId="0" applyNumberFormat="1" applyFont="1" applyFill="1"/>
    <xf numFmtId="0" fontId="1" fillId="2" borderId="0" xfId="0" applyFont="1" applyFill="1" applyAlignment="1">
      <alignment vertical="center"/>
    </xf>
    <xf numFmtId="43" fontId="1" fillId="2" borderId="0" xfId="1" applyFont="1" applyFill="1" applyAlignment="1">
      <alignment vertical="center"/>
    </xf>
    <xf numFmtId="41" fontId="15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vertical="center"/>
    </xf>
    <xf numFmtId="49" fontId="0" fillId="0" borderId="0" xfId="0" applyNumberFormat="1" applyAlignment="1">
      <alignment vertical="center"/>
    </xf>
    <xf numFmtId="0" fontId="9" fillId="2" borderId="0" xfId="0" applyFont="1" applyFill="1" applyAlignment="1">
      <alignment horizontal="left" vertical="center"/>
    </xf>
    <xf numFmtId="43" fontId="0" fillId="0" borderId="0" xfId="1" applyFont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43" fontId="0" fillId="0" borderId="0" xfId="0" applyNumberFormat="1" applyFill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sns-sip-01\FinancieraSNS\Contabilidad\1-ALTAGRACIA%20PE&#209;A\5-%20A&#209;O%202025\13-ESTADOS%20FINANCIEROS%20SNS%20A&#209;O%202025-EXCEL\9-EF-%20SEPTIEMBRE%20%202025\Estado%20Septiembre%202025%20FINAL.xlsx" TargetMode="External"/><Relationship Id="rId1" Type="http://schemas.openxmlformats.org/officeDocument/2006/relationships/externalLinkPath" Target="/Contabilidad/1-ALTAGRACIA%20PE&#209;A/5-%20A&#209;O%202025/13-ESTADOS%20FINANCIEROS%20SNS%20A&#209;O%202025-EXCEL/9-EF-%20SEPTIEMBRE%20%202025/Estado%20Septiembre%202025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ta 1 a 6"/>
      <sheetName val="Balanza"/>
      <sheetName val="Hoja2"/>
      <sheetName val="CatalogoCuentas (2)"/>
      <sheetName val="CatalogoCuentas (3)"/>
      <sheetName val="Notas  del 7 en adelante"/>
      <sheetName val="ESF"/>
      <sheetName val="ECAMP "/>
      <sheetName val="ERF"/>
      <sheetName val="ECIPR"/>
      <sheetName val="Flujo Efectivo"/>
      <sheetName val="Notas  del 7 en adelante (2)"/>
      <sheetName val="hoja de trabajo flujo efe (2)"/>
    </sheetNames>
    <sheetDataSet>
      <sheetData sheetId="0"/>
      <sheetData sheetId="1"/>
      <sheetData sheetId="2"/>
      <sheetData sheetId="3"/>
      <sheetData sheetId="4"/>
      <sheetData sheetId="5">
        <row r="68">
          <cell r="B68">
            <v>785333788.88</v>
          </cell>
        </row>
        <row r="81">
          <cell r="B81">
            <v>32373872.140000001</v>
          </cell>
        </row>
        <row r="201">
          <cell r="B201">
            <v>4032908677</v>
          </cell>
        </row>
        <row r="204">
          <cell r="B204">
            <v>2012606811.48</v>
          </cell>
        </row>
      </sheetData>
      <sheetData sheetId="6"/>
      <sheetData sheetId="7">
        <row r="19">
          <cell r="K19">
            <v>5870410021.4399872</v>
          </cell>
        </row>
      </sheetData>
      <sheetData sheetId="8">
        <row r="26">
          <cell r="H26">
            <v>5870410021.4399872</v>
          </cell>
        </row>
      </sheetData>
      <sheetData sheetId="9"/>
      <sheetData sheetId="10"/>
      <sheetData sheetId="11">
        <row r="48">
          <cell r="B48">
            <v>4485649580.0999985</v>
          </cell>
        </row>
        <row r="83">
          <cell r="B83">
            <v>66043497.700000055</v>
          </cell>
        </row>
        <row r="94">
          <cell r="B94">
            <v>892237698.26000011</v>
          </cell>
        </row>
        <row r="115">
          <cell r="E115">
            <v>7170394437.6000004</v>
          </cell>
        </row>
        <row r="150">
          <cell r="B150">
            <v>411892642.49999887</v>
          </cell>
        </row>
        <row r="160">
          <cell r="B160">
            <v>316316308.39000034</v>
          </cell>
        </row>
        <row r="172">
          <cell r="B172">
            <v>786401596.59999979</v>
          </cell>
        </row>
        <row r="182">
          <cell r="B182">
            <v>1496816.8699999999</v>
          </cell>
        </row>
      </sheetData>
      <sheetData sheetId="1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96A05-323C-438F-8F04-A2D257FFAFE2}">
  <dimension ref="A1:L81"/>
  <sheetViews>
    <sheetView showGridLines="0" tabSelected="1" zoomScaleNormal="100" workbookViewId="0">
      <selection activeCell="F20" sqref="F20"/>
    </sheetView>
  </sheetViews>
  <sheetFormatPr baseColWidth="10" defaultColWidth="11.42578125" defaultRowHeight="15" x14ac:dyDescent="0.25"/>
  <cols>
    <col min="1" max="1" width="3.140625" style="60" customWidth="1"/>
    <col min="2" max="2" width="6.5703125" style="18" customWidth="1"/>
    <col min="3" max="3" width="23.28515625" style="18" customWidth="1"/>
    <col min="4" max="4" width="16.140625" style="18" customWidth="1"/>
    <col min="5" max="5" width="7.85546875" style="18" customWidth="1"/>
    <col min="6" max="6" width="19.7109375" style="52" bestFit="1" customWidth="1"/>
    <col min="7" max="7" width="5.140625" style="6" customWidth="1"/>
    <col min="8" max="8" width="16.85546875" style="5" bestFit="1" customWidth="1"/>
    <col min="9" max="10" width="15.140625" style="6" bestFit="1" customWidth="1"/>
    <col min="11" max="11" width="16.85546875" style="6" bestFit="1" customWidth="1"/>
    <col min="12" max="12" width="15.140625" style="6" bestFit="1" customWidth="1"/>
    <col min="13" max="16384" width="11.42578125" style="6"/>
  </cols>
  <sheetData>
    <row r="1" spans="1:8" ht="15.75" x14ac:dyDescent="0.25">
      <c r="A1" s="1"/>
      <c r="B1" s="2"/>
      <c r="C1" s="2"/>
      <c r="D1" s="2"/>
      <c r="E1" s="2"/>
      <c r="F1" s="3"/>
      <c r="G1" s="4"/>
    </row>
    <row r="2" spans="1:8" ht="18.75" x14ac:dyDescent="0.25">
      <c r="A2" s="1"/>
      <c r="B2" s="7" t="s">
        <v>0</v>
      </c>
      <c r="C2" s="7"/>
      <c r="D2" s="7"/>
      <c r="E2" s="7"/>
      <c r="F2" s="7"/>
      <c r="G2" s="7"/>
      <c r="H2" s="7"/>
    </row>
    <row r="3" spans="1:8" ht="18.75" x14ac:dyDescent="0.25">
      <c r="A3" s="1"/>
      <c r="B3" s="7" t="s">
        <v>1</v>
      </c>
      <c r="C3" s="7"/>
      <c r="D3" s="7"/>
      <c r="E3" s="7"/>
      <c r="F3" s="7"/>
      <c r="G3" s="7"/>
      <c r="H3" s="7"/>
    </row>
    <row r="4" spans="1:8" ht="18.75" x14ac:dyDescent="0.25">
      <c r="A4" s="1"/>
      <c r="B4" s="7" t="s">
        <v>2</v>
      </c>
      <c r="C4" s="7"/>
      <c r="D4" s="7"/>
      <c r="E4" s="7"/>
      <c r="F4" s="7"/>
      <c r="G4" s="7"/>
      <c r="H4" s="7"/>
    </row>
    <row r="5" spans="1:8" ht="18.75" x14ac:dyDescent="0.25">
      <c r="A5" s="1"/>
      <c r="B5" s="7" t="s">
        <v>3</v>
      </c>
      <c r="C5" s="7"/>
      <c r="D5" s="7"/>
      <c r="E5" s="7"/>
      <c r="F5" s="7"/>
      <c r="G5" s="7"/>
      <c r="H5" s="7"/>
    </row>
    <row r="6" spans="1:8" ht="18.75" x14ac:dyDescent="0.25">
      <c r="A6" s="1"/>
      <c r="B6" s="8"/>
      <c r="C6" s="8"/>
      <c r="D6" s="8"/>
      <c r="E6" s="8"/>
      <c r="F6" s="8"/>
      <c r="G6" s="8"/>
      <c r="H6" s="8"/>
    </row>
    <row r="7" spans="1:8" ht="15.75" x14ac:dyDescent="0.25">
      <c r="A7" s="1"/>
      <c r="B7" s="2"/>
      <c r="C7" s="9"/>
      <c r="D7" s="9"/>
      <c r="E7" s="9"/>
      <c r="F7" s="10"/>
      <c r="G7" s="4"/>
    </row>
    <row r="8" spans="1:8" x14ac:dyDescent="0.25">
      <c r="A8" s="1"/>
      <c r="B8" s="11"/>
      <c r="C8" s="11"/>
      <c r="D8" s="11"/>
      <c r="E8" s="11"/>
      <c r="F8" s="12" t="s">
        <v>4</v>
      </c>
      <c r="G8" s="4"/>
      <c r="H8" s="12" t="s">
        <v>5</v>
      </c>
    </row>
    <row r="9" spans="1:8" x14ac:dyDescent="0.25">
      <c r="A9" s="1"/>
      <c r="B9" s="13" t="s">
        <v>6</v>
      </c>
      <c r="C9" s="14"/>
      <c r="D9" s="14"/>
      <c r="E9" s="14"/>
      <c r="F9" s="15"/>
      <c r="G9" s="4"/>
    </row>
    <row r="10" spans="1:8" x14ac:dyDescent="0.25">
      <c r="A10" s="1"/>
      <c r="B10" s="13" t="s">
        <v>7</v>
      </c>
      <c r="C10" s="16"/>
      <c r="D10" s="16"/>
      <c r="E10" s="16"/>
      <c r="F10" s="17"/>
      <c r="G10" s="4"/>
    </row>
    <row r="11" spans="1:8" x14ac:dyDescent="0.25">
      <c r="A11" s="1"/>
      <c r="B11" s="11"/>
      <c r="C11" s="18" t="s">
        <v>8</v>
      </c>
      <c r="F11" s="19">
        <f>+'[1]Notas  del 7 en adelante (2)'!B48</f>
        <v>4485649580.0999985</v>
      </c>
      <c r="G11" s="20"/>
      <c r="H11" s="21">
        <v>1692348995.8799946</v>
      </c>
    </row>
    <row r="12" spans="1:8" customFormat="1" ht="15" hidden="1" customHeight="1" x14ac:dyDescent="0.25">
      <c r="A12" s="22"/>
      <c r="B12" s="23"/>
      <c r="C12" s="18" t="s">
        <v>9</v>
      </c>
      <c r="D12" s="18"/>
      <c r="E12" s="18"/>
      <c r="F12" s="24"/>
      <c r="G12" s="25"/>
      <c r="H12" s="26"/>
    </row>
    <row r="13" spans="1:8" customFormat="1" ht="15" hidden="1" customHeight="1" x14ac:dyDescent="0.25">
      <c r="A13" s="22"/>
      <c r="B13" s="23"/>
      <c r="C13" s="18" t="s">
        <v>10</v>
      </c>
      <c r="D13" s="18"/>
      <c r="E13" s="18"/>
      <c r="F13" s="24"/>
      <c r="G13" s="25"/>
      <c r="H13" s="26"/>
    </row>
    <row r="14" spans="1:8" customFormat="1" x14ac:dyDescent="0.25">
      <c r="A14" s="22"/>
      <c r="B14" s="23"/>
      <c r="C14" s="18" t="s">
        <v>11</v>
      </c>
      <c r="D14" s="18"/>
      <c r="E14" s="18"/>
      <c r="F14" s="19">
        <f>+'[1]Notas  del 7 en adelante'!B68</f>
        <v>785333788.88</v>
      </c>
      <c r="G14" s="27"/>
      <c r="H14" s="26">
        <v>785333788.88</v>
      </c>
    </row>
    <row r="15" spans="1:8" ht="15" customHeight="1" x14ac:dyDescent="0.25">
      <c r="A15" s="1"/>
      <c r="B15" s="11"/>
      <c r="C15" s="18" t="s">
        <v>12</v>
      </c>
      <c r="F15" s="28">
        <f>+'[1]Notas  del 7 en adelante'!B81</f>
        <v>32373872.140000001</v>
      </c>
      <c r="G15" s="27"/>
      <c r="H15" s="29">
        <v>18171955</v>
      </c>
    </row>
    <row r="16" spans="1:8" customFormat="1" ht="15" customHeight="1" x14ac:dyDescent="0.25">
      <c r="A16" s="22"/>
      <c r="B16" s="23"/>
      <c r="C16" s="18" t="s">
        <v>13</v>
      </c>
      <c r="D16" s="18"/>
      <c r="E16" s="18"/>
      <c r="F16" s="19">
        <f>+'[1]Notas  del 7 en adelante (2)'!B83</f>
        <v>66043497.700000055</v>
      </c>
      <c r="G16" s="27"/>
      <c r="H16" s="29">
        <v>0</v>
      </c>
    </row>
    <row r="17" spans="1:12" customFormat="1" ht="15" customHeight="1" x14ac:dyDescent="0.25">
      <c r="A17" s="22"/>
      <c r="B17" s="23"/>
      <c r="C17" s="18" t="s">
        <v>14</v>
      </c>
      <c r="D17" s="18"/>
      <c r="E17" s="18"/>
      <c r="F17" s="30">
        <f>+'[1]Notas  del 7 en adelante (2)'!B94</f>
        <v>892237698.26000011</v>
      </c>
      <c r="G17" s="27"/>
      <c r="H17" s="26">
        <v>1355552462.8699996</v>
      </c>
    </row>
    <row r="18" spans="1:12" customFormat="1" ht="20.100000000000001" customHeight="1" x14ac:dyDescent="0.25">
      <c r="A18" s="22"/>
      <c r="B18" s="31" t="s">
        <v>15</v>
      </c>
      <c r="C18" s="23"/>
      <c r="D18" s="23"/>
      <c r="E18" s="23"/>
      <c r="F18" s="32">
        <f>+F16+F15+F14+F11+F17</f>
        <v>6261638437.079999</v>
      </c>
      <c r="G18" s="33"/>
      <c r="H18" s="34">
        <f>+H17+H16+H15+H14+H11</f>
        <v>3851407202.6299944</v>
      </c>
    </row>
    <row r="19" spans="1:12" x14ac:dyDescent="0.25">
      <c r="A19" s="1"/>
      <c r="B19" s="13"/>
      <c r="C19" s="11"/>
      <c r="D19" s="11"/>
      <c r="E19" s="11"/>
      <c r="F19" s="35"/>
      <c r="G19" s="27"/>
      <c r="H19" s="29"/>
    </row>
    <row r="20" spans="1:12" x14ac:dyDescent="0.25">
      <c r="A20" s="1"/>
      <c r="B20" s="13" t="s">
        <v>16</v>
      </c>
      <c r="C20" s="11"/>
      <c r="D20" s="11"/>
      <c r="E20" s="11"/>
      <c r="F20" s="35"/>
      <c r="G20" s="27"/>
      <c r="H20" s="29"/>
    </row>
    <row r="21" spans="1:12" customFormat="1" ht="15" hidden="1" customHeight="1" x14ac:dyDescent="0.25">
      <c r="A21" s="22"/>
      <c r="B21" s="23"/>
      <c r="C21" s="11" t="s">
        <v>17</v>
      </c>
      <c r="D21" s="11"/>
      <c r="E21" s="11"/>
      <c r="F21" s="35"/>
      <c r="G21" s="27"/>
      <c r="H21" s="26"/>
    </row>
    <row r="22" spans="1:12" customFormat="1" ht="15" hidden="1" customHeight="1" x14ac:dyDescent="0.25">
      <c r="A22" s="22"/>
      <c r="B22" s="23"/>
      <c r="C22" s="11" t="s">
        <v>18</v>
      </c>
      <c r="D22" s="11"/>
      <c r="E22" s="11"/>
      <c r="F22" s="35"/>
      <c r="G22" s="27"/>
      <c r="H22" s="26"/>
    </row>
    <row r="23" spans="1:12" customFormat="1" ht="15" hidden="1" customHeight="1" x14ac:dyDescent="0.25">
      <c r="A23" s="22"/>
      <c r="B23" s="23"/>
      <c r="C23" s="11" t="s">
        <v>19</v>
      </c>
      <c r="D23" s="11"/>
      <c r="E23" s="11"/>
      <c r="F23" s="35"/>
      <c r="G23" s="27"/>
      <c r="H23" s="26"/>
    </row>
    <row r="24" spans="1:12" customFormat="1" ht="15" hidden="1" customHeight="1" x14ac:dyDescent="0.25">
      <c r="A24" s="22"/>
      <c r="B24" s="23"/>
      <c r="C24" s="11" t="s">
        <v>20</v>
      </c>
      <c r="D24" s="11"/>
      <c r="E24" s="11"/>
      <c r="F24" s="35"/>
      <c r="G24" s="27"/>
      <c r="H24" s="26"/>
    </row>
    <row r="25" spans="1:12" x14ac:dyDescent="0.25">
      <c r="A25" s="1"/>
      <c r="B25" s="11"/>
      <c r="C25" s="11" t="s">
        <v>21</v>
      </c>
      <c r="D25" s="11"/>
      <c r="E25" s="11"/>
      <c r="F25" s="19">
        <f>+'[1]Notas  del 7 en adelante (2)'!E115</f>
        <v>7170394437.6000004</v>
      </c>
      <c r="G25" s="27"/>
      <c r="H25" s="29">
        <v>5484723815.2799997</v>
      </c>
    </row>
    <row r="26" spans="1:12" hidden="1" x14ac:dyDescent="0.25">
      <c r="A26" s="1"/>
      <c r="B26" s="11"/>
      <c r="C26" s="11" t="s">
        <v>22</v>
      </c>
      <c r="D26" s="11"/>
      <c r="E26" s="11"/>
      <c r="F26" s="36">
        <v>0</v>
      </c>
      <c r="G26" s="27"/>
      <c r="H26" s="29"/>
    </row>
    <row r="27" spans="1:12" customFormat="1" ht="15" hidden="1" customHeight="1" x14ac:dyDescent="0.25">
      <c r="A27" s="22"/>
      <c r="B27" s="23"/>
      <c r="C27" s="11" t="s">
        <v>23</v>
      </c>
      <c r="D27" s="11"/>
      <c r="E27" s="11"/>
      <c r="F27" s="35"/>
      <c r="G27" s="27"/>
      <c r="H27" s="26"/>
    </row>
    <row r="28" spans="1:12" customFormat="1" ht="20.100000000000001" customHeight="1" x14ac:dyDescent="0.25">
      <c r="A28" s="22"/>
      <c r="B28" s="31" t="s">
        <v>24</v>
      </c>
      <c r="C28" s="23"/>
      <c r="D28" s="23"/>
      <c r="E28" s="23"/>
      <c r="F28" s="34">
        <f>+F25</f>
        <v>7170394437.6000004</v>
      </c>
      <c r="G28" s="33"/>
      <c r="H28" s="34">
        <f>+H25+H26</f>
        <v>5484723815.2799997</v>
      </c>
      <c r="L28" s="37"/>
    </row>
    <row r="29" spans="1:12" x14ac:dyDescent="0.25">
      <c r="A29" s="1"/>
      <c r="B29" s="13"/>
      <c r="C29" s="11"/>
      <c r="D29" s="11"/>
      <c r="E29" s="11"/>
      <c r="F29" s="35"/>
      <c r="G29" s="27"/>
      <c r="H29" s="29"/>
    </row>
    <row r="30" spans="1:12" ht="20.100000000000001" customHeight="1" thickBot="1" x14ac:dyDescent="0.3">
      <c r="A30" s="1"/>
      <c r="B30" s="13" t="s">
        <v>25</v>
      </c>
      <c r="C30" s="11"/>
      <c r="D30" s="11"/>
      <c r="E30" s="11"/>
      <c r="F30" s="38">
        <f>+F18+F28</f>
        <v>13432032874.68</v>
      </c>
      <c r="G30" s="27"/>
      <c r="H30" s="39">
        <f>+H18+H28</f>
        <v>9336131017.9099941</v>
      </c>
    </row>
    <row r="31" spans="1:12" ht="15.75" thickTop="1" x14ac:dyDescent="0.25">
      <c r="A31" s="1"/>
      <c r="B31" s="11"/>
      <c r="C31" s="11" t="s">
        <v>26</v>
      </c>
      <c r="D31" s="11"/>
      <c r="E31" s="11"/>
      <c r="F31" s="35"/>
      <c r="G31" s="27"/>
      <c r="H31" s="29"/>
    </row>
    <row r="32" spans="1:12" x14ac:dyDescent="0.25">
      <c r="A32" s="1"/>
      <c r="B32" s="13" t="s">
        <v>27</v>
      </c>
      <c r="C32" s="11"/>
      <c r="D32" s="11"/>
      <c r="E32" s="11"/>
      <c r="F32" s="35"/>
      <c r="G32" s="27"/>
      <c r="H32" s="29"/>
    </row>
    <row r="33" spans="1:11" x14ac:dyDescent="0.25">
      <c r="A33" s="1"/>
      <c r="B33" s="13" t="s">
        <v>28</v>
      </c>
      <c r="D33" s="11"/>
      <c r="E33" s="11"/>
      <c r="F33" s="35"/>
      <c r="G33" s="27"/>
      <c r="H33" s="29"/>
    </row>
    <row r="34" spans="1:11" customFormat="1" x14ac:dyDescent="0.25">
      <c r="A34" s="22"/>
      <c r="B34" s="23"/>
      <c r="C34" s="18" t="s">
        <v>29</v>
      </c>
      <c r="D34" s="11"/>
      <c r="E34" s="11"/>
      <c r="F34" s="40">
        <f>+'[1]Notas  del 7 en adelante (2)'!B150</f>
        <v>411892642.49999887</v>
      </c>
      <c r="G34" s="27"/>
      <c r="H34" s="26">
        <v>409607808.9800005</v>
      </c>
    </row>
    <row r="35" spans="1:11" x14ac:dyDescent="0.25">
      <c r="A35" s="1"/>
      <c r="B35" s="11"/>
      <c r="C35" s="11" t="s">
        <v>30</v>
      </c>
      <c r="D35" s="11"/>
      <c r="E35" s="11"/>
      <c r="F35" s="19">
        <f>+'[1]Notas  del 7 en adelante (2)'!B160</f>
        <v>316316308.39000034</v>
      </c>
      <c r="G35" s="27"/>
      <c r="H35" s="19">
        <v>403707705.91999996</v>
      </c>
      <c r="J35" s="41"/>
      <c r="K35" s="41"/>
    </row>
    <row r="36" spans="1:11" customFormat="1" ht="15" hidden="1" customHeight="1" x14ac:dyDescent="0.25">
      <c r="A36" s="22"/>
      <c r="B36" s="23"/>
      <c r="C36" s="11" t="s">
        <v>31</v>
      </c>
      <c r="D36" s="11"/>
      <c r="E36" s="11"/>
      <c r="F36" s="24"/>
      <c r="G36" s="27"/>
      <c r="H36" s="26"/>
    </row>
    <row r="37" spans="1:11" customFormat="1" ht="8.25" hidden="1" customHeight="1" x14ac:dyDescent="0.25">
      <c r="A37" s="22"/>
      <c r="B37" s="23"/>
      <c r="C37" s="11" t="s">
        <v>32</v>
      </c>
      <c r="D37" s="11"/>
      <c r="E37" s="11"/>
      <c r="F37" s="24"/>
      <c r="G37" s="27"/>
      <c r="H37" s="26"/>
    </row>
    <row r="38" spans="1:11" customFormat="1" x14ac:dyDescent="0.25">
      <c r="A38" s="22"/>
      <c r="B38" s="23"/>
      <c r="C38" s="11" t="s">
        <v>33</v>
      </c>
      <c r="D38" s="11"/>
      <c r="E38" s="11"/>
      <c r="F38" s="19">
        <f>+'[1]Notas  del 7 en adelante (2)'!B172+0.4</f>
        <v>786401596.99999976</v>
      </c>
      <c r="G38" s="27"/>
      <c r="H38" s="26">
        <v>785905975.09999967</v>
      </c>
    </row>
    <row r="39" spans="1:11" customFormat="1" ht="15" customHeight="1" x14ac:dyDescent="0.25">
      <c r="A39" s="22"/>
      <c r="B39" s="23"/>
      <c r="C39" s="11" t="s">
        <v>34</v>
      </c>
      <c r="D39" s="11"/>
      <c r="E39" s="11"/>
      <c r="F39" s="19">
        <f>+'[1]Notas  del 7 en adelante (2)'!B182</f>
        <v>1496816.8699999999</v>
      </c>
      <c r="G39" s="27"/>
      <c r="H39" s="26">
        <v>1491668.2399999998</v>
      </c>
    </row>
    <row r="40" spans="1:11" customFormat="1" ht="15" hidden="1" customHeight="1" x14ac:dyDescent="0.25">
      <c r="A40" s="22"/>
      <c r="B40" s="23"/>
      <c r="C40" s="11" t="s">
        <v>35</v>
      </c>
      <c r="D40" s="11"/>
      <c r="E40" s="11"/>
      <c r="F40" s="19"/>
      <c r="G40" s="27"/>
      <c r="H40" s="26"/>
    </row>
    <row r="41" spans="1:11" customFormat="1" ht="15" hidden="1" customHeight="1" x14ac:dyDescent="0.25">
      <c r="A41" s="22"/>
      <c r="B41" s="23"/>
      <c r="C41" s="11" t="s">
        <v>36</v>
      </c>
      <c r="D41" s="11"/>
      <c r="E41" s="11"/>
      <c r="F41" s="19"/>
      <c r="G41" s="27"/>
      <c r="H41" s="26"/>
    </row>
    <row r="42" spans="1:11" customFormat="1" ht="13.5" hidden="1" customHeight="1" x14ac:dyDescent="0.25">
      <c r="A42" s="22"/>
      <c r="B42" s="23"/>
      <c r="C42" s="11" t="s">
        <v>37</v>
      </c>
      <c r="D42" s="11"/>
      <c r="E42" s="11"/>
      <c r="F42" s="42">
        <v>0</v>
      </c>
      <c r="G42" s="27"/>
      <c r="H42" s="26"/>
    </row>
    <row r="43" spans="1:11" customFormat="1" ht="20.100000000000001" customHeight="1" x14ac:dyDescent="0.25">
      <c r="A43" s="22"/>
      <c r="B43" s="31" t="s">
        <v>38</v>
      </c>
      <c r="C43" s="23"/>
      <c r="D43" s="23"/>
      <c r="E43" s="23"/>
      <c r="F43" s="43">
        <f>+F34+F35+F38+F39</f>
        <v>1516107364.7599988</v>
      </c>
      <c r="G43" s="33"/>
      <c r="H43" s="44">
        <f>SUM(H34:H42)</f>
        <v>1600713158.24</v>
      </c>
    </row>
    <row r="44" spans="1:11" ht="15" customHeight="1" x14ac:dyDescent="0.25">
      <c r="A44" s="1"/>
      <c r="B44" s="13"/>
      <c r="C44" s="11"/>
      <c r="D44" s="11"/>
      <c r="E44" s="11"/>
      <c r="F44" s="35"/>
      <c r="G44" s="45"/>
      <c r="H44" s="46"/>
    </row>
    <row r="45" spans="1:11" customFormat="1" ht="15" hidden="1" customHeight="1" x14ac:dyDescent="0.25">
      <c r="A45" s="22"/>
      <c r="B45" s="47" t="s">
        <v>39</v>
      </c>
      <c r="C45" s="23"/>
      <c r="D45" s="23"/>
      <c r="E45" s="23"/>
      <c r="F45" s="48"/>
      <c r="G45" s="27"/>
      <c r="H45" s="26"/>
    </row>
    <row r="46" spans="1:11" customFormat="1" ht="15" hidden="1" customHeight="1" x14ac:dyDescent="0.25">
      <c r="A46" s="22"/>
      <c r="B46" s="23"/>
      <c r="C46" s="11" t="s">
        <v>40</v>
      </c>
      <c r="D46" s="11"/>
      <c r="E46" s="11"/>
      <c r="F46" s="35"/>
      <c r="G46" s="27"/>
      <c r="H46" s="26"/>
    </row>
    <row r="47" spans="1:11" customFormat="1" ht="15" hidden="1" customHeight="1" x14ac:dyDescent="0.25">
      <c r="A47" s="22"/>
      <c r="B47" s="23"/>
      <c r="C47" s="11" t="s">
        <v>41</v>
      </c>
      <c r="D47" s="11"/>
      <c r="E47" s="11"/>
      <c r="F47" s="35"/>
      <c r="G47" s="27"/>
      <c r="H47" s="26"/>
    </row>
    <row r="48" spans="1:11" customFormat="1" ht="15" hidden="1" customHeight="1" x14ac:dyDescent="0.25">
      <c r="A48" s="22"/>
      <c r="B48" s="23"/>
      <c r="C48" s="11" t="s">
        <v>42</v>
      </c>
      <c r="D48" s="11"/>
      <c r="E48" s="11"/>
      <c r="F48" s="35"/>
      <c r="G48" s="27"/>
      <c r="H48" s="26"/>
    </row>
    <row r="49" spans="1:12" customFormat="1" ht="15" hidden="1" customHeight="1" x14ac:dyDescent="0.25">
      <c r="A49" s="22"/>
      <c r="B49" s="23"/>
      <c r="C49" s="11" t="s">
        <v>43</v>
      </c>
      <c r="D49" s="11"/>
      <c r="E49" s="11"/>
      <c r="F49" s="35"/>
      <c r="G49" s="27"/>
      <c r="H49" s="26"/>
    </row>
    <row r="50" spans="1:12" customFormat="1" ht="15" hidden="1" customHeight="1" x14ac:dyDescent="0.25">
      <c r="A50" s="22"/>
      <c r="B50" s="23"/>
      <c r="C50" s="11" t="s">
        <v>44</v>
      </c>
      <c r="D50" s="11"/>
      <c r="E50" s="11"/>
      <c r="F50" s="35"/>
      <c r="G50" s="27"/>
      <c r="H50" s="26"/>
    </row>
    <row r="51" spans="1:12" customFormat="1" ht="15" hidden="1" customHeight="1" x14ac:dyDescent="0.25">
      <c r="A51" s="22"/>
      <c r="B51" s="23"/>
      <c r="C51" s="11" t="s">
        <v>45</v>
      </c>
      <c r="D51" s="11"/>
      <c r="E51" s="11"/>
      <c r="F51" s="35"/>
      <c r="G51" s="27"/>
      <c r="H51" s="26"/>
    </row>
    <row r="52" spans="1:12" customFormat="1" ht="16.5" hidden="1" customHeight="1" x14ac:dyDescent="0.25">
      <c r="A52" s="22"/>
      <c r="B52" s="47" t="s">
        <v>46</v>
      </c>
      <c r="C52" s="23"/>
      <c r="D52" s="23"/>
      <c r="E52" s="23"/>
      <c r="F52" s="48"/>
      <c r="G52" s="27"/>
      <c r="H52" s="26"/>
    </row>
    <row r="53" spans="1:12" customFormat="1" ht="20.100000000000001" customHeight="1" x14ac:dyDescent="0.25">
      <c r="A53" s="22"/>
      <c r="B53" s="31" t="s">
        <v>47</v>
      </c>
      <c r="C53" s="23"/>
      <c r="D53" s="23"/>
      <c r="E53" s="23"/>
      <c r="F53" s="49">
        <f>+F43</f>
        <v>1516107364.7599988</v>
      </c>
      <c r="G53" s="50"/>
      <c r="H53" s="51">
        <f>+H43</f>
        <v>1600713158.24</v>
      </c>
    </row>
    <row r="54" spans="1:12" x14ac:dyDescent="0.25">
      <c r="A54" s="1"/>
      <c r="B54" s="13"/>
      <c r="C54" s="11"/>
      <c r="D54" s="11"/>
      <c r="E54" s="11"/>
    </row>
    <row r="55" spans="1:12" x14ac:dyDescent="0.25">
      <c r="A55" s="1"/>
      <c r="B55" s="13" t="s">
        <v>48</v>
      </c>
      <c r="C55" s="11"/>
      <c r="D55" s="11"/>
      <c r="E55" s="11"/>
      <c r="F55" s="35"/>
      <c r="G55" s="27"/>
      <c r="H55" s="29"/>
    </row>
    <row r="56" spans="1:12" customFormat="1" x14ac:dyDescent="0.25">
      <c r="A56" s="22"/>
      <c r="B56" s="47"/>
      <c r="C56" s="23" t="s">
        <v>49</v>
      </c>
      <c r="D56" s="11"/>
      <c r="E56" s="11"/>
      <c r="F56" s="40">
        <f>+'[1]Notas  del 7 en adelante'!B201</f>
        <v>4032908677</v>
      </c>
      <c r="G56" s="27"/>
      <c r="H56" s="26">
        <v>4032908677</v>
      </c>
    </row>
    <row r="57" spans="1:12" customFormat="1" ht="15" hidden="1" customHeight="1" x14ac:dyDescent="0.25">
      <c r="A57" s="22"/>
      <c r="B57" s="23"/>
      <c r="C57" s="11" t="s">
        <v>50</v>
      </c>
      <c r="D57" s="11"/>
      <c r="E57" s="11"/>
      <c r="F57" s="35"/>
      <c r="G57" s="27"/>
      <c r="H57" s="26"/>
    </row>
    <row r="58" spans="1:12" x14ac:dyDescent="0.25">
      <c r="A58" s="1"/>
      <c r="B58" s="11"/>
      <c r="C58" s="11" t="s">
        <v>51</v>
      </c>
      <c r="D58" s="11"/>
      <c r="E58" s="11"/>
      <c r="F58" s="35">
        <f>+[1]ERF!H26</f>
        <v>5870410021.4399872</v>
      </c>
      <c r="G58" s="27"/>
      <c r="H58" s="29">
        <v>1158937164.409996</v>
      </c>
      <c r="I58" s="53"/>
      <c r="L58" s="53">
        <f>+F58-'[1]ECAMP '!K19</f>
        <v>0</v>
      </c>
    </row>
    <row r="59" spans="1:12" x14ac:dyDescent="0.25">
      <c r="A59" s="1"/>
      <c r="B59" s="11"/>
      <c r="C59" s="11" t="s">
        <v>52</v>
      </c>
      <c r="D59" s="11"/>
      <c r="E59" s="11"/>
      <c r="F59" s="54">
        <f>+'[1]Notas  del 7 en adelante'!B204</f>
        <v>2012606811.48</v>
      </c>
      <c r="G59" s="27"/>
      <c r="H59" s="29">
        <v>2543572018.4800029</v>
      </c>
    </row>
    <row r="60" spans="1:12" customFormat="1" ht="15" hidden="1" customHeight="1" x14ac:dyDescent="0.25">
      <c r="A60" s="22"/>
      <c r="B60" s="23"/>
      <c r="C60" s="11" t="s">
        <v>53</v>
      </c>
      <c r="D60" s="11"/>
      <c r="E60" s="11"/>
      <c r="F60" s="35"/>
      <c r="G60" s="27"/>
      <c r="H60" s="26"/>
    </row>
    <row r="61" spans="1:12" customFormat="1" ht="20.100000000000001" customHeight="1" x14ac:dyDescent="0.25">
      <c r="A61" s="22"/>
      <c r="B61" s="31" t="s">
        <v>54</v>
      </c>
      <c r="C61" s="23"/>
      <c r="D61" s="23"/>
      <c r="E61" s="23"/>
      <c r="F61" s="32">
        <f>+F56+F58+F59</f>
        <v>11915925509.919987</v>
      </c>
      <c r="G61" s="33"/>
      <c r="H61" s="34">
        <f>SUM(H56:H59)</f>
        <v>7735417859.8899994</v>
      </c>
      <c r="I61" s="55"/>
    </row>
    <row r="62" spans="1:12" x14ac:dyDescent="0.25">
      <c r="A62" s="1" t="s">
        <v>55</v>
      </c>
      <c r="B62" s="13"/>
      <c r="C62" s="11"/>
      <c r="D62" s="11"/>
      <c r="E62" s="11"/>
      <c r="G62" s="27"/>
      <c r="H62" s="29"/>
      <c r="I62" s="56"/>
      <c r="K62" s="72"/>
      <c r="L62" s="72"/>
    </row>
    <row r="63" spans="1:12" ht="20.100000000000001" customHeight="1" thickBot="1" x14ac:dyDescent="0.3">
      <c r="A63" s="1"/>
      <c r="B63" s="13" t="s">
        <v>56</v>
      </c>
      <c r="C63" s="11"/>
      <c r="D63" s="11"/>
      <c r="E63" s="11"/>
      <c r="F63" s="38">
        <f>+F53+F61</f>
        <v>13432032874.679985</v>
      </c>
      <c r="G63" s="27"/>
      <c r="H63" s="39">
        <f>+H43+H61</f>
        <v>9336131018.1299992</v>
      </c>
      <c r="I63" s="57"/>
      <c r="K63" s="73"/>
      <c r="L63" s="72"/>
    </row>
    <row r="64" spans="1:12" ht="15.75" thickTop="1" x14ac:dyDescent="0.25">
      <c r="A64" s="1"/>
      <c r="B64" s="13"/>
      <c r="C64" s="11"/>
      <c r="D64" s="11"/>
      <c r="E64" s="11"/>
      <c r="F64" s="58">
        <f>+F30-F63</f>
        <v>1.52587890625E-5</v>
      </c>
      <c r="G64" s="56"/>
      <c r="H64" s="59"/>
      <c r="I64" s="57">
        <f>+F63-F30</f>
        <v>-1.52587890625E-5</v>
      </c>
      <c r="K64" s="72"/>
      <c r="L64" s="72"/>
    </row>
    <row r="65" spans="1:12" x14ac:dyDescent="0.25">
      <c r="A65" s="1"/>
      <c r="B65" s="13"/>
      <c r="C65" s="11"/>
      <c r="D65" s="11"/>
      <c r="E65" s="11"/>
      <c r="F65" s="58"/>
      <c r="G65" s="56"/>
      <c r="H65" s="59"/>
      <c r="I65" s="57"/>
      <c r="K65" s="72"/>
      <c r="L65" s="72"/>
    </row>
    <row r="66" spans="1:12" x14ac:dyDescent="0.25">
      <c r="B66" s="61"/>
      <c r="C66" s="61"/>
      <c r="D66" s="61"/>
      <c r="E66" s="61"/>
      <c r="F66" s="61"/>
      <c r="I66" s="57"/>
      <c r="J66" s="62"/>
      <c r="K66" s="72"/>
      <c r="L66" s="72"/>
    </row>
    <row r="67" spans="1:12" x14ac:dyDescent="0.25">
      <c r="B67" s="11"/>
      <c r="C67" s="63" t="s">
        <v>57</v>
      </c>
      <c r="D67" s="13"/>
      <c r="E67" s="13"/>
      <c r="F67" s="64"/>
      <c r="G67" s="64"/>
      <c r="H67" s="64"/>
      <c r="I67" s="57"/>
      <c r="K67" s="72"/>
      <c r="L67" s="72"/>
    </row>
    <row r="68" spans="1:12" x14ac:dyDescent="0.25">
      <c r="C68" s="65" t="s">
        <v>58</v>
      </c>
      <c r="F68" s="64"/>
      <c r="G68" s="64"/>
      <c r="H68" s="64"/>
      <c r="I68" s="57"/>
      <c r="K68" s="20"/>
      <c r="L68" s="72"/>
    </row>
    <row r="69" spans="1:12" x14ac:dyDescent="0.25">
      <c r="B69" s="66"/>
      <c r="C69" s="67" t="s">
        <v>59</v>
      </c>
      <c r="F69" s="68"/>
      <c r="G69" s="68"/>
      <c r="H69" s="68"/>
      <c r="I69" s="57"/>
      <c r="K69" s="72"/>
      <c r="L69" s="72"/>
    </row>
    <row r="70" spans="1:12" x14ac:dyDescent="0.25">
      <c r="B70" s="66"/>
      <c r="C70" s="67"/>
      <c r="F70" s="67"/>
      <c r="I70" s="57">
        <f>+I63/2</f>
        <v>0</v>
      </c>
      <c r="K70" s="72"/>
      <c r="L70" s="72"/>
    </row>
    <row r="71" spans="1:12" x14ac:dyDescent="0.25">
      <c r="B71" s="66"/>
      <c r="C71" s="67"/>
      <c r="F71" s="67"/>
      <c r="I71" s="57"/>
      <c r="K71" s="72"/>
      <c r="L71" s="72"/>
    </row>
    <row r="72" spans="1:12" x14ac:dyDescent="0.25">
      <c r="B72" s="66"/>
      <c r="C72" s="67"/>
      <c r="F72" s="67"/>
      <c r="I72" s="57"/>
    </row>
    <row r="73" spans="1:12" x14ac:dyDescent="0.25">
      <c r="C73" s="68"/>
      <c r="D73" s="68"/>
      <c r="E73" s="68"/>
      <c r="F73" s="68"/>
      <c r="G73" s="68"/>
      <c r="H73" s="68"/>
      <c r="I73" s="57"/>
    </row>
    <row r="74" spans="1:12" x14ac:dyDescent="0.25">
      <c r="C74" s="69"/>
      <c r="D74" s="69"/>
      <c r="E74" s="69"/>
      <c r="F74" s="69"/>
      <c r="G74" s="69"/>
      <c r="H74" s="69"/>
      <c r="I74" s="57"/>
    </row>
    <row r="75" spans="1:12" ht="15.75" customHeight="1" x14ac:dyDescent="0.25">
      <c r="C75" s="68"/>
      <c r="D75" s="68"/>
      <c r="E75" s="68"/>
      <c r="F75" s="68"/>
      <c r="G75" s="68"/>
      <c r="H75" s="68"/>
      <c r="I75" s="57">
        <f>+I63*2</f>
        <v>0</v>
      </c>
    </row>
    <row r="76" spans="1:12" ht="15" customHeight="1" x14ac:dyDescent="0.25">
      <c r="C76" s="70"/>
      <c r="D76" s="70"/>
      <c r="E76" s="70"/>
      <c r="F76" s="70"/>
      <c r="G76" s="70"/>
      <c r="H76" s="70"/>
      <c r="I76" s="56"/>
    </row>
    <row r="77" spans="1:12" ht="15" customHeight="1" x14ac:dyDescent="0.25">
      <c r="C77" s="70"/>
      <c r="D77" s="70"/>
      <c r="E77" s="70"/>
      <c r="F77" s="70"/>
      <c r="G77" s="70"/>
      <c r="H77" s="70"/>
      <c r="I77" s="56"/>
    </row>
    <row r="78" spans="1:12" x14ac:dyDescent="0.25">
      <c r="C78" s="70"/>
      <c r="D78" s="70"/>
      <c r="E78" s="70"/>
      <c r="F78" s="70"/>
      <c r="G78" s="70"/>
      <c r="H78" s="70"/>
      <c r="I78" s="56"/>
    </row>
    <row r="79" spans="1:12" ht="18" customHeight="1" x14ac:dyDescent="0.25">
      <c r="C79" s="70"/>
      <c r="D79" s="70"/>
      <c r="E79" s="70"/>
      <c r="F79" s="70"/>
      <c r="G79" s="70"/>
      <c r="H79" s="70"/>
    </row>
    <row r="80" spans="1:12" x14ac:dyDescent="0.25">
      <c r="C80" s="71"/>
      <c r="D80" s="71"/>
      <c r="E80" s="71"/>
      <c r="F80" s="71"/>
    </row>
    <row r="81" spans="3:6" x14ac:dyDescent="0.25">
      <c r="C81" s="71"/>
      <c r="D81" s="71"/>
      <c r="E81" s="71"/>
      <c r="F81" s="71"/>
    </row>
  </sheetData>
  <mergeCells count="17">
    <mergeCell ref="C77:H77"/>
    <mergeCell ref="C78:H78"/>
    <mergeCell ref="C79:H79"/>
    <mergeCell ref="C80:F80"/>
    <mergeCell ref="C81:F81"/>
    <mergeCell ref="F68:H68"/>
    <mergeCell ref="F69:H69"/>
    <mergeCell ref="C73:H73"/>
    <mergeCell ref="C74:H74"/>
    <mergeCell ref="C75:H75"/>
    <mergeCell ref="C76:H76"/>
    <mergeCell ref="B2:H2"/>
    <mergeCell ref="B3:H3"/>
    <mergeCell ref="B4:H4"/>
    <mergeCell ref="B5:H5"/>
    <mergeCell ref="B66:F66"/>
    <mergeCell ref="F67:H67"/>
  </mergeCells>
  <pageMargins left="0.94" right="0.19685039370078741" top="0.5" bottom="0.55000000000000004" header="0.31496062992125984" footer="0.31496062992125984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Enmanuel Eusebio Green</dc:creator>
  <cp:lastModifiedBy>Enmanuel Eusebio Green</cp:lastModifiedBy>
  <cp:lastPrinted>2025-10-17T19:12:15Z</cp:lastPrinted>
  <dcterms:created xsi:type="dcterms:W3CDTF">2025-10-17T19:11:41Z</dcterms:created>
  <dcterms:modified xsi:type="dcterms:W3CDTF">2025-10-17T19:15:30Z</dcterms:modified>
</cp:coreProperties>
</file>