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E2B75439-C344-4655-AA1B-04C31DBDB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4" r:id="rId1"/>
  </sheets>
  <definedNames>
    <definedName name="_xlnm.Print_Area" localSheetId="0">Hoja2!$A$1:$P$96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4" l="1"/>
  <c r="M11" i="4"/>
  <c r="L85" i="4"/>
  <c r="L11" i="4"/>
  <c r="K11" i="4"/>
  <c r="J85" i="4"/>
  <c r="J11" i="4"/>
  <c r="I85" i="4"/>
  <c r="H85" i="4"/>
  <c r="C64" i="4"/>
  <c r="D64" i="4"/>
  <c r="E64" i="4"/>
  <c r="F64" i="4"/>
  <c r="G64" i="4"/>
  <c r="H64" i="4"/>
  <c r="I64" i="4"/>
  <c r="C54" i="4"/>
  <c r="D54" i="4"/>
  <c r="E54" i="4"/>
  <c r="F54" i="4"/>
  <c r="G54" i="4"/>
  <c r="H54" i="4"/>
  <c r="I54" i="4"/>
  <c r="C38" i="4"/>
  <c r="D38" i="4"/>
  <c r="E38" i="4"/>
  <c r="F38" i="4"/>
  <c r="G38" i="4"/>
  <c r="H38" i="4"/>
  <c r="I38" i="4"/>
  <c r="H28" i="4"/>
  <c r="I28" i="4"/>
  <c r="H18" i="4"/>
  <c r="I18" i="4"/>
  <c r="H12" i="4"/>
  <c r="I12" i="4"/>
  <c r="M85" i="4"/>
  <c r="N85" i="4"/>
  <c r="O85" i="4"/>
  <c r="O12" i="4"/>
  <c r="C47" i="4"/>
  <c r="D47" i="4"/>
  <c r="E47" i="4"/>
  <c r="F47" i="4"/>
  <c r="G47" i="4"/>
  <c r="B38" i="4"/>
  <c r="C28" i="4"/>
  <c r="D28" i="4"/>
  <c r="E28" i="4"/>
  <c r="F28" i="4"/>
  <c r="G28" i="4"/>
  <c r="C18" i="4"/>
  <c r="D18" i="4"/>
  <c r="E18" i="4"/>
  <c r="F18" i="4"/>
  <c r="G18" i="4"/>
  <c r="C12" i="4"/>
  <c r="D12" i="4"/>
  <c r="E12" i="4"/>
  <c r="F12" i="4"/>
  <c r="G12" i="4"/>
  <c r="B12" i="4"/>
  <c r="B28" i="4"/>
  <c r="D85" i="4" l="1"/>
  <c r="E85" i="4"/>
  <c r="E11" i="4"/>
  <c r="D11" i="4"/>
  <c r="F11" i="4"/>
  <c r="H11" i="4"/>
  <c r="C11" i="4"/>
  <c r="F85" i="4"/>
  <c r="I11" i="4"/>
  <c r="G11" i="4"/>
  <c r="G85" i="4"/>
  <c r="C85" i="4"/>
  <c r="B64" i="4"/>
  <c r="B85" i="4" s="1"/>
  <c r="B54" i="4"/>
  <c r="B47" i="4"/>
  <c r="B11" i="4"/>
  <c r="B18" i="4"/>
  <c r="O64" i="4"/>
  <c r="O54" i="4"/>
  <c r="P14" i="4"/>
  <c r="P15" i="4"/>
  <c r="P16" i="4"/>
  <c r="P17" i="4"/>
  <c r="P19" i="4"/>
  <c r="P20" i="4"/>
  <c r="P21" i="4"/>
  <c r="P22" i="4"/>
  <c r="P23" i="4"/>
  <c r="P24" i="4"/>
  <c r="P25" i="4"/>
  <c r="P26" i="4"/>
  <c r="P27" i="4"/>
  <c r="P29" i="4"/>
  <c r="P30" i="4"/>
  <c r="P31" i="4"/>
  <c r="P32" i="4"/>
  <c r="P33" i="4"/>
  <c r="P34" i="4"/>
  <c r="P35" i="4"/>
  <c r="P36" i="4"/>
  <c r="P37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5" i="4"/>
  <c r="P56" i="4"/>
  <c r="P57" i="4"/>
  <c r="P58" i="4"/>
  <c r="P59" i="4"/>
  <c r="P60" i="4"/>
  <c r="P61" i="4"/>
  <c r="P62" i="4"/>
  <c r="P63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13" i="4"/>
  <c r="K85" i="4"/>
  <c r="P28" i="4"/>
  <c r="P18" i="4"/>
  <c r="P64" i="4" l="1"/>
  <c r="P54" i="4"/>
  <c r="P38" i="4"/>
  <c r="P12" i="4"/>
  <c r="P85" i="4" l="1"/>
  <c r="P11" i="4"/>
</calcChain>
</file>

<file path=xl/sharedStrings.xml><?xml version="1.0" encoding="utf-8"?>
<sst xmlns="http://schemas.openxmlformats.org/spreadsheetml/2006/main" count="103" uniqueCount="103">
  <si>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</si>
  <si>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</si>
  <si>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</si>
  <si>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</si>
  <si>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</si>
  <si>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</si>
  <si>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</si>
  <si>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</si>
  <si>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</si>
  <si>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</si>
  <si>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</si>
  <si>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</si>
  <si>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</si>
  <si>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</si>
  <si>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</si>
  <si>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</si>
  <si>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</si>
  <si>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</si>
  <si>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</si>
  <si>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</si>
  <si>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</si>
  <si>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</si>
  <si>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</si>
  <si>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</si>
  <si>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</si>
  <si>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</si>
  <si>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</si>
  <si>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</si>
  <si>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</si>
  <si>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</si>
  <si>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</si>
  <si>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</si>
  <si>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</si>
  <si>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</si>
  <si>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</si>
  <si>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</si>
  <si>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</si>
  <si>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</si>
  <si>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</si>
  <si>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</si>
  <si>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</si>
  <si>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</si>
  <si>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</si>
  <si>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</si>
  <si>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</si>
  <si>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</si>
  <si>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</si>
  <si>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</si>
  <si>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</si>
  <si>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</si>
  <si>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</si>
  <si>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</si>
  <si>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</si>
  <si>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</si>
  <si>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</si>
  <si>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</si>
  <si>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</si>
  <si>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</si>
  <si>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</si>
  <si>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</si>
  <si>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</si>
  <si>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</si>
  <si>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</si>
  <si>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</si>
  <si>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</si>
  <si>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</si>
  <si>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</si>
  <si>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</si>
  <si>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</si>
  <si>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</si>
  <si>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</si>
  <si>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</si>
  <si>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</si>
  <si>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</si>
  <si>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</si>
  <si>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</si>
  <si>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</si>
  <si>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</si>
  <si>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</si>
  <si>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</si>
  <si>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</si>
  <si>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</si>
  <si>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</si>
  <si>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</si>
  <si>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</si>
  <si>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Licda. Virginia Sanchez                              </t>
  </si>
  <si>
    <t>Directora Financiera</t>
  </si>
  <si>
    <t xml:space="preserve">Servicio Nacional de Salud, SNS 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</si>
  <si>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</si>
  <si>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</si>
  <si>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</si>
  <si>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</si>
  <si>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</si>
  <si>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</si>
  <si>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</si>
  <si>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</si>
  <si>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</si>
  <si>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</si>
  <si>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 xml:space="preserve">Septiembre </t>
  </si>
  <si>
    <t>Octubre</t>
  </si>
  <si>
    <t>Noviembre</t>
  </si>
  <si>
    <t xml:space="preserve">Diciembre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</si>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</sst>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3" fontId="0" fillId="0" borderId="0" xfId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4" fontId="4" fillId="3" borderId="2" xfId="0" applyNumberFormat="1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5" fillId="0" borderId="0" xfId="1" applyNumberFormat="1" applyFont="1" applyFill="1" applyAlignment="1">
      <alignment vertical="center" wrapText="1"/>
    </xf>
    <xf numFmtId="4" fontId="5" fillId="0" borderId="0" xfId="0" applyNumberFormat="1" applyFont="1"/>
    <xf numFmtId="0" fontId="12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4" fontId="0" fillId="0" borderId="0" xfId="0" applyNumberFormat="1" applyAlignment="1">
      <alignment vertical="center" wrapText="1"/>
    </xf>
    <xf numFmtId="0" fontId="0" fillId="0" borderId="4" xfId="0" applyBorder="1"/>
    <xf numFmtId="4" fontId="11" fillId="0" borderId="0" xfId="0" applyNumberFormat="1" applyFont="1" applyAlignment="1">
      <alignment vertical="center" wrapText="1"/>
    </xf>
    <xf numFmtId="43" fontId="14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43" fontId="12" fillId="0" borderId="0" xfId="1" applyFont="1"/>
    <xf numFmtId="4" fontId="11" fillId="0" borderId="0" xfId="0" applyNumberFormat="1" applyFont="1"/>
    <xf numFmtId="43" fontId="11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3" fontId="0" fillId="0" borderId="0" xfId="0" applyNumberFormat="1"/>
    <xf numFmtId="43" fontId="11" fillId="0" borderId="0" xfId="1" applyFont="1"/>
    <xf numFmtId="0" fontId="10" fillId="0" borderId="0" xfId="0" applyFont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4" fontId="4" fillId="2" borderId="8" xfId="0" applyNumberFormat="1" applyFont="1" applyFill="1" applyBorder="1"/>
    <xf numFmtId="0" fontId="16" fillId="0" borderId="9" xfId="0" applyFont="1" applyBorder="1" applyAlignment="1">
      <alignment wrapText="1"/>
    </xf>
    <xf numFmtId="4" fontId="4" fillId="4" borderId="0" xfId="0" applyNumberFormat="1" applyFont="1" applyFill="1"/>
    <xf numFmtId="43" fontId="4" fillId="4" borderId="0" xfId="1" applyFont="1" applyFill="1"/>
    <xf numFmtId="0" fontId="17" fillId="0" borderId="9" xfId="0" applyFont="1" applyBorder="1" applyAlignment="1">
      <alignment wrapText="1"/>
    </xf>
    <xf numFmtId="4" fontId="0" fillId="0" borderId="0" xfId="0" applyNumberFormat="1" applyAlignment="1">
      <alignment horizontal="left"/>
    </xf>
    <xf numFmtId="4" fontId="19" fillId="0" borderId="0" xfId="0" applyNumberFormat="1" applyFont="1"/>
    <xf numFmtId="4" fontId="19" fillId="0" borderId="0" xfId="0" applyNumberFormat="1" applyFont="1" applyAlignment="1">
      <alignment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vertical="center" wrapText="1"/>
    </xf>
    <xf numFmtId="43" fontId="20" fillId="4" borderId="0" xfId="1" applyFont="1" applyFill="1"/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3" fontId="0" fillId="0" borderId="0" xfId="1" applyFont="1" applyAlignment="1"/>
    <xf numFmtId="0" fontId="0" fillId="0" borderId="0" xfId="0" applyAlignment="1">
      <alignment horizontal="left"/>
    </xf>
    <xf numFmtId="0" fontId="1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10585</xdr:rowOff>
    </xdr:from>
    <xdr:to>
      <xdr:col>0</xdr:col>
      <xdr:colOff>1809750</xdr:colOff>
      <xdr:row>7</xdr:row>
      <xdr:rowOff>117475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406B6D-D80E-4215-B7CC-AFE31372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0585"/>
          <a:ext cx="1746250" cy="1440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9FA8-3B85-4B34-99C9-B0548EDB4FEE}">
  <sheetPr>
    <pageSetUpPr fitToPage="1"/>
  </sheetPr>
  <dimension ref="A1:S96"/>
  <sheetViews>
    <sheetView tabSelected="1" view="pageBreakPreview" topLeftCell="C20" zoomScaleNormal="100" zoomScaleSheetLayoutView="100" workbookViewId="0">
      <selection activeCell="N12" sqref="N12"/>
    </sheetView>
  </sheetViews>
  <sheetFormatPr baseColWidth="10" defaultColWidth="11.42578125" defaultRowHeight="15" x14ac:dyDescent="0.25"/>
  <cols>
    <col min="1" max="1" width="39.7109375" style="1" customWidth="1"/>
    <col min="2" max="2" width="21.28515625" style="2" customWidth="1"/>
    <col min="3" max="4" width="18.85546875" style="2" customWidth="1"/>
    <col min="5" max="5" width="18.28515625" style="2" customWidth="1"/>
    <col min="6" max="7" width="17.85546875" style="3" customWidth="1"/>
    <col min="8" max="10" width="17.7109375" style="3" customWidth="1"/>
    <col min="11" max="11" width="19.7109375" style="3" customWidth="1"/>
    <col min="12" max="14" width="17.7109375" style="3" customWidth="1"/>
    <col min="15" max="15" width="19.85546875" style="3" customWidth="1"/>
    <col min="16" max="16" width="22.28515625" style="2" customWidth="1"/>
    <col min="19" max="19" width="16" bestFit="1" customWidth="1"/>
  </cols>
  <sheetData>
    <row r="1" spans="1:18" ht="7.5" customHeight="1" x14ac:dyDescent="0.25"/>
    <row r="2" spans="1:18" hidden="1" x14ac:dyDescent="0.25"/>
    <row r="3" spans="1:18" ht="28.5" customHeight="1" x14ac:dyDescent="0.2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8" ht="21" customHeight="1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8" s="5" customFormat="1" ht="15.75" x14ac:dyDescent="0.25">
      <c r="A5" s="52" t="s">
        <v>102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"/>
      <c r="R5" s="4"/>
    </row>
    <row r="6" spans="1:18" ht="15.75" customHeight="1" x14ac:dyDescent="0.25">
      <c r="A6" s="54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.75" customHeight="1" x14ac:dyDescent="0.25">
      <c r="A7" s="55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18" ht="25.5" customHeight="1" x14ac:dyDescent="0.25">
      <c r="A9" s="58" t="s">
        <v>4</v>
      </c>
      <c r="B9" s="56" t="s">
        <v>5</v>
      </c>
      <c r="C9" s="56" t="s">
        <v>6</v>
      </c>
      <c r="D9" s="59" t="s">
        <v>88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18" x14ac:dyDescent="0.25">
      <c r="A10" s="58"/>
      <c r="B10" s="57"/>
      <c r="C10" s="57"/>
      <c r="D10" s="6" t="s">
        <v>89</v>
      </c>
      <c r="E10" s="6" t="s">
        <v>90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95</v>
      </c>
      <c r="K10" s="7" t="s">
        <v>96</v>
      </c>
      <c r="L10" s="7" t="s">
        <v>98</v>
      </c>
      <c r="M10" s="7" t="s">
        <v>99</v>
      </c>
      <c r="N10" s="7" t="s">
        <v>100</v>
      </c>
      <c r="O10" s="7" t="s">
        <v>101</v>
      </c>
      <c r="P10" s="6" t="s">
        <v>97</v>
      </c>
    </row>
    <row r="11" spans="1:18" x14ac:dyDescent="0.25">
      <c r="A11" s="8" t="s">
        <v>7</v>
      </c>
      <c r="B11" s="38">
        <f>+B12+B18+B28+B38+B54+B64</f>
        <v>64415131204</v>
      </c>
      <c r="C11" s="38">
        <f t="shared" ref="C11:G11" si="0">+C12+C18+C28+C38+C54+C64</f>
        <v>64415131204</v>
      </c>
      <c r="D11" s="38">
        <f t="shared" si="0"/>
        <v>4650078873.7200003</v>
      </c>
      <c r="E11" s="38">
        <f t="shared" si="0"/>
        <v>9382847501.5</v>
      </c>
      <c r="F11" s="38">
        <f t="shared" si="0"/>
        <v>14276234461.869997</v>
      </c>
      <c r="G11" s="38">
        <f t="shared" si="0"/>
        <v>25750860368.330002</v>
      </c>
      <c r="H11" s="38">
        <f>+H12+H18+H28+H38+H54+H64+H47</f>
        <v>33006514878.270004</v>
      </c>
      <c r="I11" s="38">
        <f t="shared" ref="I11:N11" si="1">+I12+I18+I28+I38+I54+I64</f>
        <v>40140763328.409996</v>
      </c>
      <c r="J11" s="38">
        <f t="shared" si="1"/>
        <v>47701861870.270004</v>
      </c>
      <c r="K11" s="38">
        <f t="shared" si="1"/>
        <v>54896697204.140007</v>
      </c>
      <c r="L11" s="36">
        <f t="shared" si="1"/>
        <v>63462863659.369987</v>
      </c>
      <c r="M11" s="38">
        <f t="shared" si="1"/>
        <v>71074503166.680008</v>
      </c>
      <c r="N11" s="38">
        <f t="shared" si="1"/>
        <v>79767297670.279999</v>
      </c>
      <c r="O11" s="38"/>
      <c r="P11" s="38">
        <f>+P12+P18+P28+P38+P54</f>
        <v>436082239917.04004</v>
      </c>
    </row>
    <row r="12" spans="1:18" ht="31.5" x14ac:dyDescent="0.25">
      <c r="A12" s="9" t="s">
        <v>8</v>
      </c>
      <c r="B12" s="10">
        <f>+B13+B14+B15+B16+B17</f>
        <v>54727497255</v>
      </c>
      <c r="C12" s="10">
        <f t="shared" ref="C12:G12" si="2">+C13+C14+C15+C16+C17</f>
        <v>54727497255</v>
      </c>
      <c r="D12" s="10">
        <f t="shared" si="2"/>
        <v>4378217507.4300003</v>
      </c>
      <c r="E12" s="10">
        <f t="shared" si="2"/>
        <v>8775186146.4799995</v>
      </c>
      <c r="F12" s="10">
        <f t="shared" si="2"/>
        <v>13174077141.84</v>
      </c>
      <c r="G12" s="10">
        <f t="shared" si="2"/>
        <v>22019375381.18</v>
      </c>
      <c r="H12" s="10">
        <f t="shared" ref="H12" si="3">+H13+H14+H15+H16+H17</f>
        <v>27543141795.48</v>
      </c>
      <c r="I12" s="10">
        <f t="shared" ref="I12" si="4">+I13+I14+I15+I16+I17</f>
        <v>33360582450.509998</v>
      </c>
      <c r="J12" s="36">
        <v>39228799438.230003</v>
      </c>
      <c r="K12" s="36">
        <v>45247590427.660004</v>
      </c>
      <c r="L12" s="36">
        <v>51354463034.75</v>
      </c>
      <c r="M12" s="36">
        <v>57514415129.720001</v>
      </c>
      <c r="N12" s="36">
        <v>64385223389.68</v>
      </c>
      <c r="O12" s="10">
        <f t="shared" ref="O12" si="5">+O13+O14+O15+O16+O17</f>
        <v>0</v>
      </c>
      <c r="P12" s="11">
        <f>+D12+E12+F12+G12+H12+I12+J12+K12+L12+M12+N12</f>
        <v>366981071842.96002</v>
      </c>
    </row>
    <row r="13" spans="1:18" x14ac:dyDescent="0.25">
      <c r="A13" s="12" t="s">
        <v>9</v>
      </c>
      <c r="B13" s="2">
        <v>44430574952</v>
      </c>
      <c r="C13" s="2">
        <v>44430541952</v>
      </c>
      <c r="D13" s="2">
        <v>3523100843.25</v>
      </c>
      <c r="E13" s="2">
        <v>7053631982.4300003</v>
      </c>
      <c r="F13" s="2">
        <v>10588402309.43</v>
      </c>
      <c r="G13" s="2">
        <v>17659929164.639999</v>
      </c>
      <c r="H13" s="2">
        <v>22128775793.169998</v>
      </c>
      <c r="I13" s="2">
        <v>26579455134.669998</v>
      </c>
      <c r="J13" s="2">
        <v>31326649042.689999</v>
      </c>
      <c r="K13" s="2">
        <v>36155423631.290001</v>
      </c>
      <c r="L13" s="2">
        <v>41042967630.459999</v>
      </c>
      <c r="M13" s="2">
        <v>45922724088.860001</v>
      </c>
      <c r="N13" s="2">
        <v>51645008818.089996</v>
      </c>
      <c r="P13" s="11" t="e">
        <f>+D13+E13+F13+G13+I13+#REF!+J13+K13+L13+M13+N13+O13</f>
        <v>#REF!</v>
      </c>
    </row>
    <row r="14" spans="1:18" x14ac:dyDescent="0.25">
      <c r="A14" s="12" t="s">
        <v>10</v>
      </c>
      <c r="B14" s="2">
        <v>3664116228</v>
      </c>
      <c r="C14" s="2">
        <v>3664149228</v>
      </c>
      <c r="D14" s="2">
        <v>313444749.42000002</v>
      </c>
      <c r="E14" s="2">
        <v>637082764.22000003</v>
      </c>
      <c r="F14" s="2">
        <v>957827279.22000003</v>
      </c>
      <c r="G14" s="2">
        <v>1667268467.1099999</v>
      </c>
      <c r="H14" s="2">
        <v>2044514556.5599999</v>
      </c>
      <c r="I14" s="2">
        <v>2732372681.3899999</v>
      </c>
      <c r="J14" s="2">
        <v>3126065589.0300002</v>
      </c>
      <c r="K14" s="2">
        <v>3577854500.8499999</v>
      </c>
      <c r="L14" s="2">
        <v>4047712083.1399999</v>
      </c>
      <c r="M14" s="2">
        <v>4574961645.6999998</v>
      </c>
      <c r="N14" s="2">
        <v>4967612643.3000002</v>
      </c>
      <c r="O14" s="14"/>
      <c r="P14" s="11" t="e">
        <f>+D14+E14+F14+G14+I14+#REF!+J14+K14+L14+M14+N14+O14</f>
        <v>#REF!</v>
      </c>
    </row>
    <row r="15" spans="1:18" x14ac:dyDescent="0.25">
      <c r="A15" s="12" t="s">
        <v>11</v>
      </c>
      <c r="D15" s="13"/>
      <c r="P15" s="11" t="e">
        <f>+D15+E15+F15+G15+I15+#REF!+J15+K15+L15+M15+N15+O15</f>
        <v>#REF!</v>
      </c>
    </row>
    <row r="16" spans="1:18" x14ac:dyDescent="0.25">
      <c r="A16" s="12" t="s">
        <v>12</v>
      </c>
      <c r="B16" s="2">
        <v>150000000</v>
      </c>
      <c r="C16" s="2">
        <v>150000000</v>
      </c>
      <c r="D16" s="13">
        <v>0</v>
      </c>
      <c r="E16" s="2">
        <v>0</v>
      </c>
      <c r="F16" s="3">
        <v>0</v>
      </c>
      <c r="G16" s="3">
        <v>0</v>
      </c>
      <c r="I16">
        <v>0</v>
      </c>
      <c r="J16" s="3">
        <v>0</v>
      </c>
      <c r="P16" s="11" t="e">
        <f>+D16+E16+F16+G16+I16+#REF!+J16+K16+L16+M16+N16+O16</f>
        <v>#REF!</v>
      </c>
    </row>
    <row r="17" spans="1:17" x14ac:dyDescent="0.25">
      <c r="A17" s="12" t="s">
        <v>13</v>
      </c>
      <c r="B17" s="2">
        <v>6482806075</v>
      </c>
      <c r="C17" s="2">
        <v>6482806075</v>
      </c>
      <c r="D17" s="2">
        <v>541671914.75999999</v>
      </c>
      <c r="E17" s="2">
        <v>1084471399.8299999</v>
      </c>
      <c r="F17" s="2">
        <v>1627847553.1900001</v>
      </c>
      <c r="G17" s="2">
        <v>2692177749.4299998</v>
      </c>
      <c r="H17" s="2">
        <v>3369851445.75</v>
      </c>
      <c r="I17" s="2">
        <v>4048754634.4499998</v>
      </c>
      <c r="J17" s="2">
        <v>4776084806.5100002</v>
      </c>
      <c r="K17" s="2">
        <v>5514312295.5200005</v>
      </c>
      <c r="L17" s="2">
        <v>6263783321.1499996</v>
      </c>
      <c r="M17" s="2">
        <v>7016729395.1599998</v>
      </c>
      <c r="N17" s="2">
        <v>7772601928.29</v>
      </c>
      <c r="O17" s="14"/>
      <c r="P17" s="11" t="e">
        <f>+D17+E17+F17+G17+I17+#REF!+J17+K17+L17+M17+N17+O17</f>
        <v>#REF!</v>
      </c>
      <c r="Q17" s="16"/>
    </row>
    <row r="18" spans="1:17" ht="15.75" x14ac:dyDescent="0.25">
      <c r="A18" s="9" t="s">
        <v>14</v>
      </c>
      <c r="B18" s="17">
        <f>+B19+B20+B21+B22+B23+B24+B25+B26+B27</f>
        <v>4552839774</v>
      </c>
      <c r="C18" s="17">
        <f t="shared" ref="C18:G18" si="6">+C19+C20+C21+C22+C23+C24+C25+C26+C27</f>
        <v>4672377360.6300001</v>
      </c>
      <c r="D18" s="17">
        <f t="shared" si="6"/>
        <v>119845742.06</v>
      </c>
      <c r="E18" s="17">
        <f t="shared" si="6"/>
        <v>326411282.59000003</v>
      </c>
      <c r="F18" s="17">
        <f t="shared" si="6"/>
        <v>409317572.30000001</v>
      </c>
      <c r="G18" s="17">
        <f t="shared" si="6"/>
        <v>1354986905.5</v>
      </c>
      <c r="H18" s="17">
        <f t="shared" ref="H18" si="7">+H19+H20+H21+H22+H23+H24+H25+H26+H27</f>
        <v>2011373826.8600001</v>
      </c>
      <c r="I18" s="17">
        <f t="shared" ref="I18" si="8">+I19+I20+I21+I22+I23+I24+I25+I26+I27</f>
        <v>2677031806.0799999</v>
      </c>
      <c r="J18" s="36">
        <v>3526437357.5</v>
      </c>
      <c r="K18" s="36">
        <v>4038402243.1799998</v>
      </c>
      <c r="L18" s="36">
        <v>5207865550.3800001</v>
      </c>
      <c r="M18" s="36">
        <v>5876344981.0500002</v>
      </c>
      <c r="N18" s="36">
        <v>6844180249.4399996</v>
      </c>
      <c r="O18" s="18"/>
      <c r="P18" s="11">
        <f>+D18+E18+F18+G18+H18+I18+J18+K18+L18+M18+N18+O18</f>
        <v>32392197516.939999</v>
      </c>
    </row>
    <row r="19" spans="1:17" ht="18" customHeight="1" x14ac:dyDescent="0.25">
      <c r="A19" s="12" t="s">
        <v>15</v>
      </c>
      <c r="B19" s="2">
        <v>2446216358</v>
      </c>
      <c r="C19" s="2">
        <v>2443616358</v>
      </c>
      <c r="D19" s="2">
        <v>116408832.06</v>
      </c>
      <c r="E19" s="2">
        <v>274108648.42000002</v>
      </c>
      <c r="F19" s="2">
        <v>323365477.51999998</v>
      </c>
      <c r="G19" s="2">
        <v>626717526.39999998</v>
      </c>
      <c r="H19" s="2">
        <v>888490020.73000002</v>
      </c>
      <c r="I19" s="2">
        <v>1071992175.9</v>
      </c>
      <c r="J19" s="2">
        <v>1301573544.48</v>
      </c>
      <c r="K19" s="2">
        <v>1458410268.45</v>
      </c>
      <c r="L19" s="2">
        <v>1752773500.0799999</v>
      </c>
      <c r="M19" s="2">
        <v>2026763322.0699999</v>
      </c>
      <c r="N19" s="2">
        <v>2345675684.3099999</v>
      </c>
      <c r="O19" s="19"/>
      <c r="P19" s="11" t="e">
        <f>+D19+E19+F19+G19+I19+#REF!+J19+K19+L19+M19+N19+O19</f>
        <v>#REF!</v>
      </c>
    </row>
    <row r="20" spans="1:17" ht="35.25" customHeight="1" x14ac:dyDescent="0.25">
      <c r="A20" s="12" t="s">
        <v>16</v>
      </c>
      <c r="B20" s="41">
        <v>11084543</v>
      </c>
      <c r="C20" s="43">
        <v>62568574.289999999</v>
      </c>
      <c r="D20" s="20">
        <v>0</v>
      </c>
      <c r="E20" s="2">
        <v>200000</v>
      </c>
      <c r="F20" s="2">
        <v>823644.17</v>
      </c>
      <c r="G20" s="2">
        <v>5988707.7400000002</v>
      </c>
      <c r="H20" s="2">
        <v>13309449.92</v>
      </c>
      <c r="I20" s="2">
        <v>17675245.109999999</v>
      </c>
      <c r="J20" s="2">
        <v>22789655.43</v>
      </c>
      <c r="K20" s="2">
        <v>26979011.43</v>
      </c>
      <c r="L20" s="2">
        <v>30135161.969999999</v>
      </c>
      <c r="M20" s="2">
        <v>33560351.759999998</v>
      </c>
      <c r="N20" s="2">
        <v>40479296.369999997</v>
      </c>
      <c r="P20" s="11" t="e">
        <f>+D20+E20+F20+G20+I20+#REF!+J20+K20+L20+M20+N20+O20</f>
        <v>#REF!</v>
      </c>
    </row>
    <row r="21" spans="1:17" ht="34.5" customHeight="1" x14ac:dyDescent="0.25">
      <c r="A21" s="12" t="s">
        <v>17</v>
      </c>
      <c r="B21" s="2">
        <v>119358819</v>
      </c>
      <c r="C21" s="2">
        <v>100152928</v>
      </c>
      <c r="D21" s="2">
        <v>2432750</v>
      </c>
      <c r="E21" s="2">
        <v>9064470</v>
      </c>
      <c r="F21" s="2">
        <v>16295660.119999999</v>
      </c>
      <c r="G21" s="2">
        <v>29606750.219999999</v>
      </c>
      <c r="H21" s="2">
        <v>44155433.25</v>
      </c>
      <c r="I21" s="2">
        <v>53893998.619999997</v>
      </c>
      <c r="J21" s="2">
        <v>63185879.939999998</v>
      </c>
      <c r="K21" s="2">
        <v>75079525.189999998</v>
      </c>
      <c r="L21" s="2">
        <v>86663928.390000001</v>
      </c>
      <c r="M21" s="2">
        <v>107214682.8</v>
      </c>
      <c r="N21" s="2">
        <v>113859091.93000001</v>
      </c>
      <c r="P21" s="11" t="e">
        <f>+D21+E21+F21+G21+I21+#REF!+J21+K21+L21+M21+N21+O21</f>
        <v>#REF!</v>
      </c>
    </row>
    <row r="22" spans="1:17" x14ac:dyDescent="0.25">
      <c r="A22" s="12" t="s">
        <v>18</v>
      </c>
      <c r="B22" s="2">
        <v>53120868</v>
      </c>
      <c r="C22" s="2">
        <v>65120868</v>
      </c>
      <c r="D22" s="15">
        <v>0</v>
      </c>
      <c r="E22" s="2">
        <v>1313400</v>
      </c>
      <c r="F22" s="2">
        <v>7716932.2000000002</v>
      </c>
      <c r="G22" s="2">
        <v>16088682.27</v>
      </c>
      <c r="H22" s="2">
        <v>25551545.370000001</v>
      </c>
      <c r="I22" s="2">
        <v>35688428.950000003</v>
      </c>
      <c r="J22" s="2">
        <v>48564811.140000001</v>
      </c>
      <c r="K22" s="2">
        <v>59726495.600000001</v>
      </c>
      <c r="L22" s="2">
        <v>65494916.93</v>
      </c>
      <c r="M22" s="2">
        <v>69659882.609999999</v>
      </c>
      <c r="N22" s="2">
        <v>90187696.379999995</v>
      </c>
      <c r="O22" s="14"/>
      <c r="P22" s="11" t="e">
        <f>+D22+E22+F22+G22+I22+#REF!+J22+K22+L22+M22+N22+O22</f>
        <v>#REF!</v>
      </c>
    </row>
    <row r="23" spans="1:17" x14ac:dyDescent="0.25">
      <c r="A23" s="12" t="s">
        <v>19</v>
      </c>
      <c r="B23" s="2">
        <v>126457483</v>
      </c>
      <c r="C23" s="2">
        <v>130057483</v>
      </c>
      <c r="D23" s="13">
        <v>0</v>
      </c>
      <c r="E23" s="2">
        <v>17636585.07</v>
      </c>
      <c r="F23" s="2">
        <v>21511015.210000001</v>
      </c>
      <c r="G23" s="2">
        <v>50063187.149999999</v>
      </c>
      <c r="H23" s="2">
        <v>67870120.109999999</v>
      </c>
      <c r="I23" s="2">
        <v>81242675.069999993</v>
      </c>
      <c r="J23" s="2">
        <v>95352023.609999999</v>
      </c>
      <c r="K23" s="2">
        <v>113472623.38</v>
      </c>
      <c r="L23" s="2">
        <v>129462032.77</v>
      </c>
      <c r="M23" s="2">
        <v>159109996.87</v>
      </c>
      <c r="N23" s="2">
        <v>174585379.66</v>
      </c>
      <c r="P23" s="11" t="e">
        <f>+D23+E23+F23+G23+I23+#REF!+J23+K23+L23+M23+N23+O23</f>
        <v>#REF!</v>
      </c>
    </row>
    <row r="24" spans="1:17" x14ac:dyDescent="0.25">
      <c r="A24" s="12" t="s">
        <v>20</v>
      </c>
      <c r="B24" s="2">
        <v>4674303</v>
      </c>
      <c r="C24" s="2">
        <v>37674303</v>
      </c>
      <c r="D24" s="15">
        <v>0</v>
      </c>
      <c r="E24" s="2">
        <v>9900951.6500000004</v>
      </c>
      <c r="F24" s="2">
        <v>9912831.5099999998</v>
      </c>
      <c r="G24" s="2">
        <v>40672267.990000002</v>
      </c>
      <c r="H24" s="2">
        <v>47531434.729999997</v>
      </c>
      <c r="I24" s="2">
        <v>51183640.909999996</v>
      </c>
      <c r="J24" s="2">
        <v>61470374.390000001</v>
      </c>
      <c r="K24" s="2">
        <v>66238615.899999999</v>
      </c>
      <c r="L24" s="2">
        <v>303737305.38999999</v>
      </c>
      <c r="M24" s="2">
        <v>371688821.74000001</v>
      </c>
      <c r="N24" s="2">
        <v>372936399.69</v>
      </c>
      <c r="O24" s="19"/>
      <c r="P24" s="11" t="e">
        <f>+D24+E24+F24+G24+I24+#REF!+J24+K24+L24+M24+N24+O24</f>
        <v>#REF!</v>
      </c>
    </row>
    <row r="25" spans="1:17" ht="40.5" x14ac:dyDescent="0.25">
      <c r="A25" s="12" t="s">
        <v>21</v>
      </c>
      <c r="B25" s="2">
        <v>237826047</v>
      </c>
      <c r="C25" s="2">
        <v>285685493.33999997</v>
      </c>
      <c r="D25" s="13">
        <v>0</v>
      </c>
      <c r="E25" s="2">
        <v>532411.16</v>
      </c>
      <c r="F25" s="2">
        <v>532411.16</v>
      </c>
      <c r="G25" s="2">
        <v>158690686.34</v>
      </c>
      <c r="H25" s="2">
        <v>231767633</v>
      </c>
      <c r="I25" s="2">
        <v>283369073.75</v>
      </c>
      <c r="J25" s="2">
        <v>353451857.17000002</v>
      </c>
      <c r="K25" s="2">
        <v>431758751.69999999</v>
      </c>
      <c r="L25" s="2">
        <v>518674884.88</v>
      </c>
      <c r="M25" s="2">
        <v>645662197.90999997</v>
      </c>
      <c r="N25" s="2">
        <v>729717247.45000005</v>
      </c>
      <c r="P25" s="11" t="e">
        <f>+D25+E25+F25+G25+I25+#REF!+J25+K25+L25+M25+N25+O25</f>
        <v>#REF!</v>
      </c>
    </row>
    <row r="26" spans="1:17" ht="27" customHeight="1" x14ac:dyDescent="0.25">
      <c r="A26" s="12" t="s">
        <v>22</v>
      </c>
      <c r="B26" s="2">
        <v>1520723481</v>
      </c>
      <c r="C26" s="2">
        <v>1517723481</v>
      </c>
      <c r="D26" s="2">
        <v>1004160</v>
      </c>
      <c r="E26" s="2">
        <v>13174816.289999999</v>
      </c>
      <c r="F26" s="2">
        <v>28679600.41</v>
      </c>
      <c r="G26" s="2">
        <v>58901541.899999999</v>
      </c>
      <c r="H26" s="2">
        <v>232086274.13999999</v>
      </c>
      <c r="I26" s="2">
        <v>532522040.20999998</v>
      </c>
      <c r="J26" s="2">
        <v>939036727.25999999</v>
      </c>
      <c r="K26" s="2">
        <v>1077636097.98</v>
      </c>
      <c r="L26" s="2">
        <v>1502953599.1400001</v>
      </c>
      <c r="M26" s="2">
        <v>1557866496.3299999</v>
      </c>
      <c r="N26" s="2">
        <v>1982661975.1500001</v>
      </c>
      <c r="O26" s="21"/>
      <c r="P26" s="11" t="e">
        <f>+D26+E26+F26+G26+I26+#REF!+J26+K26+L26+M26+N26+O26</f>
        <v>#REF!</v>
      </c>
    </row>
    <row r="27" spans="1:17" x14ac:dyDescent="0.25">
      <c r="A27" s="12" t="s">
        <v>23</v>
      </c>
      <c r="B27" s="2">
        <v>33377872</v>
      </c>
      <c r="C27" s="2">
        <v>29777872</v>
      </c>
      <c r="D27" s="13">
        <v>0</v>
      </c>
      <c r="E27" s="2">
        <v>480000</v>
      </c>
      <c r="F27" s="2">
        <v>480000</v>
      </c>
      <c r="G27" s="2">
        <v>368257555.49000001</v>
      </c>
      <c r="H27" s="2">
        <v>460611915.61000001</v>
      </c>
      <c r="I27" s="2">
        <v>549464527.55999994</v>
      </c>
      <c r="J27" s="2">
        <v>641012484.08000004</v>
      </c>
      <c r="K27" s="2">
        <v>729100853.54999995</v>
      </c>
      <c r="L27" s="2">
        <v>817970220.83000004</v>
      </c>
      <c r="M27" s="2">
        <v>904819228.96000004</v>
      </c>
      <c r="N27" s="2">
        <v>994077478.5</v>
      </c>
      <c r="P27" s="11" t="e">
        <f>+D27+E27+F27+G27+I27+#REF!+J27+K27+L27+M27+N27+O27</f>
        <v>#REF!</v>
      </c>
    </row>
    <row r="28" spans="1:17" ht="15.75" x14ac:dyDescent="0.25">
      <c r="A28" s="9" t="s">
        <v>24</v>
      </c>
      <c r="B28" s="22">
        <f>+B29+B30+B31+B32+B33+B34+B35+B36+B37</f>
        <v>3490723757</v>
      </c>
      <c r="C28" s="22">
        <f t="shared" ref="C28:G28" si="9">+C29+C30+C31+C32+C33+C34+C35+C36+C37</f>
        <v>3325352862.0900002</v>
      </c>
      <c r="D28" s="22">
        <f t="shared" si="9"/>
        <v>0</v>
      </c>
      <c r="E28" s="22">
        <f t="shared" si="9"/>
        <v>7936297.3099999996</v>
      </c>
      <c r="F28" s="22">
        <f t="shared" si="9"/>
        <v>343332086.64000005</v>
      </c>
      <c r="G28" s="22">
        <f t="shared" si="9"/>
        <v>1713826925.1799998</v>
      </c>
      <c r="H28" s="22">
        <f t="shared" ref="H28" si="10">+H29+H30+H31+H32+H33+H34+H35+H36+H37</f>
        <v>2565622287.0900002</v>
      </c>
      <c r="I28" s="22">
        <f t="shared" ref="I28" si="11">+I29+I30+I31+I32+I33+I34+I35+I36+I37</f>
        <v>3129217117.7799997</v>
      </c>
      <c r="J28" s="36">
        <v>3722678740.3200002</v>
      </c>
      <c r="K28" s="36">
        <v>4220725463.5700002</v>
      </c>
      <c r="L28" s="36">
        <v>4909267854.6700001</v>
      </c>
      <c r="M28" s="36">
        <v>5380246195.6000004</v>
      </c>
      <c r="N28" s="36">
        <v>6018173463.4099998</v>
      </c>
      <c r="O28" s="23"/>
      <c r="P28" s="11">
        <f t="shared" ref="P28:P77" si="12">+D28+E28+F28+G28+H28+I28+J28+K28+L28+M28+N28+O28</f>
        <v>32011026431.569996</v>
      </c>
    </row>
    <row r="29" spans="1:17" ht="27" x14ac:dyDescent="0.25">
      <c r="A29" s="12" t="s">
        <v>25</v>
      </c>
      <c r="B29" s="2">
        <v>530725054</v>
      </c>
      <c r="C29" s="2">
        <v>530725054</v>
      </c>
      <c r="D29" s="13">
        <v>0</v>
      </c>
      <c r="E29" s="2">
        <v>1728725</v>
      </c>
      <c r="F29" s="2">
        <v>1797725</v>
      </c>
      <c r="G29" s="2">
        <v>82444195.459999993</v>
      </c>
      <c r="H29" s="2">
        <v>157829518.81</v>
      </c>
      <c r="I29" s="2">
        <v>225565704.84</v>
      </c>
      <c r="J29" s="2">
        <v>313976558.54000002</v>
      </c>
      <c r="K29" s="2">
        <v>370778615.88</v>
      </c>
      <c r="L29" s="2">
        <v>514186894.86000001</v>
      </c>
      <c r="M29" s="2">
        <v>574649164.51999998</v>
      </c>
      <c r="N29" s="2">
        <v>658176625.22000003</v>
      </c>
      <c r="P29" s="11" t="e">
        <f>+D29+E29+F29+G29+I29+#REF!+J29+K29+L29+M29+N29+O29</f>
        <v>#REF!</v>
      </c>
    </row>
    <row r="30" spans="1:17" x14ac:dyDescent="0.25">
      <c r="A30" s="12" t="s">
        <v>26</v>
      </c>
      <c r="B30" s="41">
        <v>6703251</v>
      </c>
      <c r="C30" s="43">
        <v>6703251</v>
      </c>
      <c r="D30" s="20">
        <v>0</v>
      </c>
      <c r="E30" s="13">
        <v>0</v>
      </c>
      <c r="F30" s="2">
        <v>1353767.91</v>
      </c>
      <c r="G30" s="2">
        <v>32685620.350000001</v>
      </c>
      <c r="H30" s="2">
        <v>35182892.990000002</v>
      </c>
      <c r="I30" s="2">
        <v>38029673.640000001</v>
      </c>
      <c r="J30" s="2">
        <v>41946052.229999997</v>
      </c>
      <c r="K30" s="2">
        <v>44979086.009999998</v>
      </c>
      <c r="L30" s="2">
        <v>49016260.890000001</v>
      </c>
      <c r="M30" s="2">
        <v>52730335.009999998</v>
      </c>
      <c r="N30" s="2">
        <v>56126843.5</v>
      </c>
      <c r="O30" s="14"/>
      <c r="P30" s="11" t="e">
        <f>+D30+E30+F30+G30+I30+#REF!+J30+K30+L30+M30+N30+O30</f>
        <v>#REF!</v>
      </c>
    </row>
    <row r="31" spans="1:17" x14ac:dyDescent="0.25">
      <c r="A31" s="12" t="s">
        <v>27</v>
      </c>
      <c r="B31" s="2">
        <v>16144242</v>
      </c>
      <c r="C31" s="2">
        <v>16144242</v>
      </c>
      <c r="D31" s="15">
        <v>0</v>
      </c>
      <c r="E31" s="13">
        <v>0</v>
      </c>
      <c r="G31" s="2">
        <v>25710223.960000001</v>
      </c>
      <c r="H31" s="2">
        <v>35438254.409999996</v>
      </c>
      <c r="I31" s="2">
        <v>41962572.840000004</v>
      </c>
      <c r="J31" s="2">
        <v>49922162.030000001</v>
      </c>
      <c r="K31" s="2">
        <v>58340725.700000003</v>
      </c>
      <c r="L31" s="2">
        <v>66806452.939999998</v>
      </c>
      <c r="M31" s="2">
        <v>73660567.689999998</v>
      </c>
      <c r="N31" s="2">
        <v>89238469.650000006</v>
      </c>
      <c r="P31" s="11" t="e">
        <f>+D31+E31+F31+G31+I31+#REF!+J31+K31+L31+M31+N31+O31</f>
        <v>#REF!</v>
      </c>
    </row>
    <row r="32" spans="1:17" x14ac:dyDescent="0.25">
      <c r="A32" s="12" t="s">
        <v>28</v>
      </c>
      <c r="B32" s="2">
        <v>1014392736</v>
      </c>
      <c r="C32" s="2">
        <v>1014392736</v>
      </c>
      <c r="D32" s="15">
        <v>0</v>
      </c>
      <c r="E32" s="20">
        <v>0</v>
      </c>
      <c r="F32" s="2">
        <v>299136653.42000002</v>
      </c>
      <c r="G32" s="2">
        <v>753884084.13999999</v>
      </c>
      <c r="H32" s="2">
        <v>1064868571.15</v>
      </c>
      <c r="I32" s="2">
        <v>1215385117.1800001</v>
      </c>
      <c r="J32" s="2">
        <v>1395338966.22</v>
      </c>
      <c r="K32" s="2">
        <v>1576007346.6600001</v>
      </c>
      <c r="L32" s="2">
        <v>1805310385.98</v>
      </c>
      <c r="M32" s="2">
        <v>1962725022.1300001</v>
      </c>
      <c r="N32" s="2">
        <v>2148489234.0599999</v>
      </c>
      <c r="O32" s="39"/>
      <c r="P32" s="11" t="e">
        <f>+D32+E32+F32+G32+I32+#REF!+J32+K32+L32+M32+N32+O32</f>
        <v>#REF!</v>
      </c>
    </row>
    <row r="33" spans="1:16" x14ac:dyDescent="0.25">
      <c r="A33" s="12" t="s">
        <v>29</v>
      </c>
      <c r="B33" s="2">
        <v>44794646</v>
      </c>
      <c r="C33" s="2">
        <v>44794646</v>
      </c>
      <c r="D33" s="15">
        <v>0</v>
      </c>
      <c r="E33" s="15">
        <v>0</v>
      </c>
      <c r="F33" s="2">
        <v>2067063.44</v>
      </c>
      <c r="G33" s="2">
        <v>6466559.6900000004</v>
      </c>
      <c r="H33" s="2">
        <v>17564687.41</v>
      </c>
      <c r="I33" s="2">
        <v>24870373.870000001</v>
      </c>
      <c r="J33" s="2">
        <v>31928408.789999999</v>
      </c>
      <c r="K33" s="2">
        <v>35524509.520000003</v>
      </c>
      <c r="L33" s="2">
        <v>42625602.189999998</v>
      </c>
      <c r="M33" s="2">
        <v>49499336.399999999</v>
      </c>
      <c r="N33" s="2">
        <v>59512873.780000001</v>
      </c>
      <c r="O33" s="19"/>
      <c r="P33" s="11" t="e">
        <f>+D33+E33+F33+G33+I33+#REF!+J33+K33+L33+M33+N33+O33</f>
        <v>#REF!</v>
      </c>
    </row>
    <row r="34" spans="1:16" ht="27" x14ac:dyDescent="0.25">
      <c r="A34" s="12" t="s">
        <v>30</v>
      </c>
      <c r="B34" s="2">
        <v>9032270</v>
      </c>
      <c r="C34" s="2">
        <v>8716220</v>
      </c>
      <c r="D34" s="13">
        <v>0</v>
      </c>
      <c r="E34" s="15">
        <v>0</v>
      </c>
      <c r="F34" s="2">
        <v>0</v>
      </c>
      <c r="G34" s="2">
        <v>12582332.27</v>
      </c>
      <c r="H34" s="2">
        <v>13755867.27</v>
      </c>
      <c r="I34" s="2">
        <v>14296533.33</v>
      </c>
      <c r="J34" s="2">
        <v>19325019.699999999</v>
      </c>
      <c r="K34" s="2">
        <v>23622699.27</v>
      </c>
      <c r="L34" s="2">
        <v>24547929.390000001</v>
      </c>
      <c r="M34" s="2">
        <v>27410728.66</v>
      </c>
      <c r="N34" s="2">
        <v>31449707.02</v>
      </c>
      <c r="P34" s="11" t="e">
        <f>+D34+E34+F34+G34+I34+#REF!+J34+K34+L34+M34+N34+O34</f>
        <v>#REF!</v>
      </c>
    </row>
    <row r="35" spans="1:16" ht="30.75" customHeight="1" x14ac:dyDescent="0.25">
      <c r="A35" s="12" t="s">
        <v>31</v>
      </c>
      <c r="B35" s="2">
        <v>533029068</v>
      </c>
      <c r="C35" s="2">
        <v>550883771.57000005</v>
      </c>
      <c r="D35" s="15">
        <v>0</v>
      </c>
      <c r="E35" s="2">
        <v>2552735.85</v>
      </c>
      <c r="F35" s="2">
        <v>3586985.85</v>
      </c>
      <c r="G35" s="2">
        <v>329261248.19</v>
      </c>
      <c r="H35" s="2">
        <v>509011089.72000003</v>
      </c>
      <c r="I35" s="2">
        <v>674115273.29999995</v>
      </c>
      <c r="J35" s="2">
        <v>807854499.90999997</v>
      </c>
      <c r="K35" s="2">
        <v>922836671.21000004</v>
      </c>
      <c r="L35" s="2">
        <v>1042447290.4</v>
      </c>
      <c r="M35" s="2">
        <v>1171002470.23</v>
      </c>
      <c r="N35" s="2">
        <v>1322322348.1199999</v>
      </c>
      <c r="P35" s="11" t="e">
        <f>+D35+E35+F35+G35+I35+#REF!+J35+K35+L35+M35+N35+O35</f>
        <v>#REF!</v>
      </c>
    </row>
    <row r="36" spans="1:16" ht="27" x14ac:dyDescent="0.25">
      <c r="A36" s="12" t="s">
        <v>32</v>
      </c>
      <c r="D36" s="15"/>
      <c r="E36" s="13"/>
      <c r="F36" s="2"/>
      <c r="G36" s="14"/>
      <c r="I36" s="14"/>
      <c r="P36" s="11" t="e">
        <f>+D36+E36+F36+G36+I36+#REF!+J36+K36+L36+M36+N36+O36</f>
        <v>#REF!</v>
      </c>
    </row>
    <row r="37" spans="1:16" x14ac:dyDescent="0.25">
      <c r="A37" s="12" t="s">
        <v>33</v>
      </c>
      <c r="B37" s="2">
        <v>1335902490</v>
      </c>
      <c r="C37" s="2">
        <v>1152992941.52</v>
      </c>
      <c r="D37" s="15">
        <v>0</v>
      </c>
      <c r="E37" s="2">
        <v>3654836.46</v>
      </c>
      <c r="F37" s="44">
        <v>35389891.020000003</v>
      </c>
      <c r="G37" s="2">
        <v>470792661.12</v>
      </c>
      <c r="H37" s="2">
        <v>731971405.33000004</v>
      </c>
      <c r="I37" s="2">
        <v>894991868.77999997</v>
      </c>
      <c r="J37" s="2">
        <v>1062387072.9</v>
      </c>
      <c r="K37" s="2">
        <v>1188635809.3199999</v>
      </c>
      <c r="L37" s="2">
        <v>1364327038.02</v>
      </c>
      <c r="M37" s="2">
        <v>1468568570.96</v>
      </c>
      <c r="N37" s="2">
        <v>1652857362.0599999</v>
      </c>
      <c r="O37" s="14"/>
      <c r="P37" s="11" t="e">
        <f>+D37+E37+F37+G37+I37+#REF!+J37+K37+L37+M37+N37+O37</f>
        <v>#REF!</v>
      </c>
    </row>
    <row r="38" spans="1:16" x14ac:dyDescent="0.25">
      <c r="A38" s="24" t="s">
        <v>34</v>
      </c>
      <c r="B38" s="36">
        <f>+B39+B40+B41+B42+B43+B44+B45+B46</f>
        <v>10000000</v>
      </c>
      <c r="C38" s="36">
        <f t="shared" ref="C38:I38" si="13">+C39+C40+C41+C42+C43+C44+C45+C46</f>
        <v>10000000</v>
      </c>
      <c r="D38" s="36">
        <f t="shared" si="13"/>
        <v>0</v>
      </c>
      <c r="E38" s="36">
        <f t="shared" si="13"/>
        <v>0</v>
      </c>
      <c r="F38" s="36">
        <f t="shared" si="13"/>
        <v>0</v>
      </c>
      <c r="G38" s="36">
        <f t="shared" si="13"/>
        <v>0</v>
      </c>
      <c r="H38" s="36">
        <f t="shared" si="13"/>
        <v>958591.24</v>
      </c>
      <c r="I38" s="36">
        <f t="shared" si="13"/>
        <v>2003023.24</v>
      </c>
      <c r="J38" s="36">
        <v>2802186.14</v>
      </c>
      <c r="K38" s="36">
        <v>3627236.14</v>
      </c>
      <c r="L38" s="36">
        <v>4627091.6399999997</v>
      </c>
      <c r="M38" s="36">
        <v>4914113.04</v>
      </c>
      <c r="N38" s="36">
        <v>6618034.6900000004</v>
      </c>
      <c r="O38" s="37"/>
      <c r="P38" s="11">
        <f t="shared" si="12"/>
        <v>25550276.129999999</v>
      </c>
    </row>
    <row r="39" spans="1:16" ht="27" x14ac:dyDescent="0.25">
      <c r="A39" s="12" t="s">
        <v>35</v>
      </c>
      <c r="B39" s="15">
        <v>10000000</v>
      </c>
      <c r="C39" s="15">
        <v>10000000</v>
      </c>
      <c r="D39" s="15">
        <v>0</v>
      </c>
      <c r="E39" s="15">
        <v>0</v>
      </c>
      <c r="F39" s="19">
        <v>0</v>
      </c>
      <c r="G39" s="19">
        <v>0</v>
      </c>
      <c r="H39" s="2">
        <v>958591.24</v>
      </c>
      <c r="I39" s="2">
        <v>2003023.24</v>
      </c>
      <c r="J39" s="2">
        <v>2802186.14</v>
      </c>
      <c r="K39" s="2">
        <v>3627236.14</v>
      </c>
      <c r="L39" s="2">
        <v>4627091.6399999997</v>
      </c>
      <c r="M39" s="2">
        <v>4914113.04</v>
      </c>
      <c r="N39" s="2">
        <v>6618034.6900000004</v>
      </c>
      <c r="O39" s="19"/>
      <c r="P39" s="11">
        <f t="shared" si="12"/>
        <v>25550276.129999999</v>
      </c>
    </row>
    <row r="40" spans="1:16" ht="27" x14ac:dyDescent="0.25">
      <c r="A40" s="12" t="s">
        <v>36</v>
      </c>
      <c r="B40" s="15">
        <v>0</v>
      </c>
      <c r="C40" s="15"/>
      <c r="D40" s="15"/>
      <c r="E40" s="13">
        <v>0</v>
      </c>
      <c r="F40" s="14">
        <v>0</v>
      </c>
      <c r="G40" s="14">
        <v>0</v>
      </c>
      <c r="H40" s="14"/>
      <c r="I40" s="14"/>
      <c r="J40" s="14"/>
      <c r="K40" s="14"/>
      <c r="L40" s="14"/>
      <c r="M40" s="14"/>
      <c r="N40" s="14"/>
      <c r="O40" s="14"/>
      <c r="P40" s="11">
        <f t="shared" si="12"/>
        <v>0</v>
      </c>
    </row>
    <row r="41" spans="1:16" ht="27" x14ac:dyDescent="0.25">
      <c r="A41" s="12" t="s">
        <v>37</v>
      </c>
      <c r="B41" s="15">
        <v>0</v>
      </c>
      <c r="C41" s="15">
        <v>0</v>
      </c>
      <c r="D41" s="15">
        <v>0</v>
      </c>
      <c r="E41" s="15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1">
        <f t="shared" si="12"/>
        <v>0</v>
      </c>
    </row>
    <row r="42" spans="1:16" ht="27" x14ac:dyDescent="0.25">
      <c r="A42" s="12" t="s">
        <v>38</v>
      </c>
      <c r="B42" s="15">
        <v>0</v>
      </c>
      <c r="C42" s="15">
        <v>0</v>
      </c>
      <c r="D42" s="15">
        <v>0</v>
      </c>
      <c r="E42" s="15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1">
        <f t="shared" si="12"/>
        <v>0</v>
      </c>
    </row>
    <row r="43" spans="1:16" ht="27" x14ac:dyDescent="0.25">
      <c r="A43" s="12" t="s">
        <v>39</v>
      </c>
      <c r="B43" s="15">
        <v>0</v>
      </c>
      <c r="C43" s="15">
        <v>0</v>
      </c>
      <c r="D43" s="15">
        <v>0</v>
      </c>
      <c r="E43" s="15">
        <v>0</v>
      </c>
      <c r="F43" s="19">
        <v>0</v>
      </c>
      <c r="G43" s="19">
        <v>0</v>
      </c>
      <c r="H43" s="19"/>
      <c r="I43" s="19"/>
      <c r="J43" s="19"/>
      <c r="K43" s="19"/>
      <c r="L43" s="19"/>
      <c r="M43" s="19"/>
      <c r="N43" s="19"/>
      <c r="O43" s="19"/>
      <c r="P43" s="11">
        <f t="shared" si="12"/>
        <v>0</v>
      </c>
    </row>
    <row r="44" spans="1:16" x14ac:dyDescent="0.25">
      <c r="A44" s="12" t="s">
        <v>40</v>
      </c>
      <c r="B44" s="15">
        <v>0</v>
      </c>
      <c r="C44" s="15">
        <v>0</v>
      </c>
      <c r="D44" s="15">
        <v>0</v>
      </c>
      <c r="E44" s="15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1">
        <f t="shared" si="12"/>
        <v>0</v>
      </c>
    </row>
    <row r="45" spans="1:16" ht="27" x14ac:dyDescent="0.25">
      <c r="A45" s="12" t="s">
        <v>41</v>
      </c>
      <c r="B45" s="15">
        <v>0</v>
      </c>
      <c r="C45" s="15">
        <v>0</v>
      </c>
      <c r="D45" s="15">
        <v>0</v>
      </c>
      <c r="E45" s="15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1">
        <f t="shared" si="12"/>
        <v>0</v>
      </c>
    </row>
    <row r="46" spans="1:16" ht="24.95" customHeight="1" x14ac:dyDescent="0.25">
      <c r="A46" s="12" t="s">
        <v>42</v>
      </c>
      <c r="B46" s="15">
        <v>0</v>
      </c>
      <c r="C46" s="15">
        <v>0</v>
      </c>
      <c r="D46" s="15">
        <v>0</v>
      </c>
      <c r="E46" s="15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1">
        <f t="shared" si="12"/>
        <v>0</v>
      </c>
    </row>
    <row r="47" spans="1:16" ht="24.95" customHeight="1" x14ac:dyDescent="0.25">
      <c r="A47" s="9" t="s">
        <v>43</v>
      </c>
      <c r="B47" s="15">
        <f>+B48+B49+B50+B51+B52+B53</f>
        <v>0</v>
      </c>
      <c r="C47" s="15">
        <f t="shared" ref="C47:G47" si="14">+C48+C49+C50+C51+C52+C53</f>
        <v>0</v>
      </c>
      <c r="D47" s="15">
        <f t="shared" si="14"/>
        <v>0</v>
      </c>
      <c r="E47" s="15">
        <f t="shared" si="14"/>
        <v>0</v>
      </c>
      <c r="F47" s="15">
        <f t="shared" si="14"/>
        <v>0</v>
      </c>
      <c r="G47" s="15">
        <f t="shared" si="14"/>
        <v>0</v>
      </c>
      <c r="H47" s="22"/>
      <c r="I47" s="19"/>
      <c r="J47" s="19"/>
      <c r="K47" s="19"/>
      <c r="L47" s="19"/>
      <c r="M47" s="19"/>
      <c r="N47" s="19"/>
      <c r="O47" s="19"/>
      <c r="P47" s="11">
        <f t="shared" si="12"/>
        <v>0</v>
      </c>
    </row>
    <row r="48" spans="1:16" ht="24.95" customHeight="1" x14ac:dyDescent="0.25">
      <c r="A48" s="12" t="s">
        <v>44</v>
      </c>
      <c r="B48" s="15">
        <v>0</v>
      </c>
      <c r="C48" s="15">
        <v>0</v>
      </c>
      <c r="D48" s="15">
        <v>0</v>
      </c>
      <c r="E48" s="15">
        <v>0</v>
      </c>
      <c r="F48" s="19">
        <v>0</v>
      </c>
      <c r="G48" s="19">
        <v>0</v>
      </c>
      <c r="I48" s="2"/>
      <c r="J48" s="19"/>
      <c r="K48" s="19"/>
      <c r="L48" s="19"/>
      <c r="M48" s="19"/>
      <c r="N48" s="19"/>
      <c r="O48" s="19"/>
      <c r="P48" s="11" t="e">
        <f>+D48+E48+F48+G48+I48+#REF!+J48+K48+L48+M48+N48+O48</f>
        <v>#REF!</v>
      </c>
    </row>
    <row r="49" spans="1:19" ht="24.95" customHeight="1" x14ac:dyDescent="0.25">
      <c r="A49" s="12" t="s">
        <v>45</v>
      </c>
      <c r="B49" s="15">
        <v>0</v>
      </c>
      <c r="C49" s="15">
        <v>0</v>
      </c>
      <c r="D49" s="15">
        <v>0</v>
      </c>
      <c r="E49" s="15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1">
        <f t="shared" si="12"/>
        <v>0</v>
      </c>
    </row>
    <row r="50" spans="1:19" ht="24.95" customHeight="1" x14ac:dyDescent="0.25">
      <c r="A50" s="12" t="s">
        <v>46</v>
      </c>
      <c r="B50" s="15">
        <v>0</v>
      </c>
      <c r="C50" s="15">
        <v>0</v>
      </c>
      <c r="D50" s="15">
        <v>0</v>
      </c>
      <c r="E50" s="15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1">
        <f t="shared" si="12"/>
        <v>0</v>
      </c>
    </row>
    <row r="51" spans="1:19" ht="24.95" customHeight="1" x14ac:dyDescent="0.25">
      <c r="A51" s="12" t="s">
        <v>47</v>
      </c>
      <c r="B51" s="15">
        <v>0</v>
      </c>
      <c r="C51" s="15">
        <v>0</v>
      </c>
      <c r="D51" s="15">
        <v>0</v>
      </c>
      <c r="E51" s="15">
        <v>0</v>
      </c>
      <c r="F51" s="19">
        <v>0</v>
      </c>
      <c r="G51" s="19">
        <v>0</v>
      </c>
      <c r="H51" s="19"/>
      <c r="I51" s="19"/>
      <c r="J51" s="19"/>
      <c r="K51" s="19"/>
      <c r="L51" s="19"/>
      <c r="M51" s="19"/>
      <c r="N51" s="19"/>
      <c r="O51" s="19"/>
      <c r="P51" s="11">
        <f t="shared" si="12"/>
        <v>0</v>
      </c>
    </row>
    <row r="52" spans="1:19" ht="24.95" customHeight="1" x14ac:dyDescent="0.25">
      <c r="A52" s="12" t="s">
        <v>48</v>
      </c>
      <c r="B52" s="15">
        <v>0</v>
      </c>
      <c r="C52" s="15">
        <v>0</v>
      </c>
      <c r="D52" s="15">
        <v>0</v>
      </c>
      <c r="E52" s="15">
        <v>0</v>
      </c>
      <c r="F52" s="19">
        <v>0</v>
      </c>
      <c r="G52" s="19">
        <v>0</v>
      </c>
      <c r="H52" s="19"/>
      <c r="I52" s="19"/>
      <c r="J52" s="19"/>
      <c r="K52" s="19"/>
      <c r="L52" s="19"/>
      <c r="M52" s="19"/>
      <c r="N52" s="19"/>
      <c r="O52" s="19"/>
      <c r="P52" s="11">
        <f t="shared" si="12"/>
        <v>0</v>
      </c>
    </row>
    <row r="53" spans="1:19" ht="24.95" customHeight="1" x14ac:dyDescent="0.25">
      <c r="A53" s="12" t="s">
        <v>49</v>
      </c>
      <c r="B53" s="15">
        <v>0</v>
      </c>
      <c r="C53" s="15">
        <v>0</v>
      </c>
      <c r="D53" s="15">
        <v>0</v>
      </c>
      <c r="E53" s="15">
        <v>0</v>
      </c>
      <c r="F53" s="19">
        <v>0</v>
      </c>
      <c r="G53" s="19">
        <v>0</v>
      </c>
      <c r="H53" s="19"/>
      <c r="I53" s="19"/>
      <c r="J53" s="19"/>
      <c r="K53" s="19"/>
      <c r="L53" s="19"/>
      <c r="M53" s="19"/>
      <c r="N53" s="19"/>
      <c r="O53" s="19"/>
      <c r="P53" s="11">
        <f t="shared" si="12"/>
        <v>0</v>
      </c>
    </row>
    <row r="54" spans="1:19" ht="24.95" customHeight="1" x14ac:dyDescent="0.25">
      <c r="A54" s="9" t="s">
        <v>50</v>
      </c>
      <c r="B54" s="22">
        <f>+B55+B56+B57+B58+B59+B60+B61+B62+B63</f>
        <v>625782554</v>
      </c>
      <c r="C54" s="22">
        <f t="shared" ref="C54:I54" si="15">+C55+C56+C57+C58+C59+C60+C61+C62+C63</f>
        <v>671615862.27999997</v>
      </c>
      <c r="D54" s="22">
        <f t="shared" si="15"/>
        <v>0</v>
      </c>
      <c r="E54" s="22">
        <f t="shared" si="15"/>
        <v>25215965.850000001</v>
      </c>
      <c r="F54" s="22">
        <f t="shared" si="15"/>
        <v>36613309.880000003</v>
      </c>
      <c r="G54" s="22">
        <f t="shared" si="15"/>
        <v>174868661.33000001</v>
      </c>
      <c r="H54" s="22">
        <f t="shared" si="15"/>
        <v>259633972.80999994</v>
      </c>
      <c r="I54" s="22">
        <f t="shared" si="15"/>
        <v>317189736.31999999</v>
      </c>
      <c r="J54" s="36">
        <v>414243986.69</v>
      </c>
      <c r="K54" s="36">
        <v>499209627.86000001</v>
      </c>
      <c r="L54" s="36">
        <v>850305855.09000003</v>
      </c>
      <c r="M54" s="36">
        <v>1005421120.02</v>
      </c>
      <c r="N54" s="36">
        <v>1089691613.5899999</v>
      </c>
      <c r="O54" s="23">
        <f>SUM(O55:O62)</f>
        <v>0</v>
      </c>
      <c r="P54" s="11">
        <f t="shared" si="12"/>
        <v>4672393849.4399996</v>
      </c>
    </row>
    <row r="55" spans="1:19" ht="24.95" customHeight="1" x14ac:dyDescent="0.25">
      <c r="A55" s="12" t="s">
        <v>51</v>
      </c>
      <c r="B55" s="42">
        <v>131137399</v>
      </c>
      <c r="C55" s="42">
        <v>129050799</v>
      </c>
      <c r="D55" s="25">
        <v>0</v>
      </c>
      <c r="E55" s="2">
        <v>890000.06</v>
      </c>
      <c r="F55" s="2">
        <v>7171255.9800000004</v>
      </c>
      <c r="G55" s="2">
        <v>30713263.699999999</v>
      </c>
      <c r="H55" s="2">
        <v>43337174.07</v>
      </c>
      <c r="I55" s="2">
        <v>52049797.560000002</v>
      </c>
      <c r="J55" s="2">
        <v>77531769.620000005</v>
      </c>
      <c r="K55" s="2">
        <v>89534531.390000001</v>
      </c>
      <c r="L55" s="2">
        <v>109214048.58</v>
      </c>
      <c r="M55" s="2">
        <v>159777179.34</v>
      </c>
      <c r="N55" s="2">
        <v>181948142.93000001</v>
      </c>
      <c r="P55" s="11" t="e">
        <f>+D55+E55+F55+G55+I55+#REF!+K55+#REF!+L55+M55+N55+O55</f>
        <v>#REF!</v>
      </c>
      <c r="S55" s="26"/>
    </row>
    <row r="56" spans="1:19" ht="24.95" customHeight="1" x14ac:dyDescent="0.25">
      <c r="A56" s="12" t="s">
        <v>52</v>
      </c>
      <c r="B56" s="2">
        <v>1900000</v>
      </c>
      <c r="C56" s="2">
        <v>2091600</v>
      </c>
      <c r="D56" s="15">
        <v>0</v>
      </c>
      <c r="E56" s="13">
        <v>0</v>
      </c>
      <c r="F56" s="14">
        <v>0</v>
      </c>
      <c r="G56" s="2">
        <v>361771.48</v>
      </c>
      <c r="H56" s="2">
        <v>1417638.15</v>
      </c>
      <c r="I56" s="2">
        <v>2026390</v>
      </c>
      <c r="J56" s="2">
        <v>4342550.6399999997</v>
      </c>
      <c r="K56" s="2">
        <v>4342550.6399999997</v>
      </c>
      <c r="L56" s="2">
        <v>4514502.6900000004</v>
      </c>
      <c r="M56" s="2">
        <v>5724621.4900000002</v>
      </c>
      <c r="N56" s="2">
        <v>6031445.0899999999</v>
      </c>
      <c r="O56" s="14"/>
      <c r="P56" s="11" t="e">
        <f>+D56+E56+F56+G56+I56+#REF!+J56+K56+L56+M56+N56+O56</f>
        <v>#REF!</v>
      </c>
    </row>
    <row r="57" spans="1:19" ht="24.95" customHeight="1" x14ac:dyDescent="0.25">
      <c r="A57" s="12" t="s">
        <v>53</v>
      </c>
      <c r="B57" s="2">
        <v>401590155</v>
      </c>
      <c r="C57" s="15">
        <v>390822705</v>
      </c>
      <c r="D57" s="15">
        <v>0</v>
      </c>
      <c r="E57" s="2">
        <v>10203687.15</v>
      </c>
      <c r="F57" s="2">
        <v>14194097.060000001</v>
      </c>
      <c r="G57" s="2">
        <v>98636633.629999995</v>
      </c>
      <c r="H57" s="2">
        <v>129192249.05</v>
      </c>
      <c r="I57" s="2">
        <v>170125501.08000001</v>
      </c>
      <c r="J57" s="2">
        <v>200166105.66999999</v>
      </c>
      <c r="K57" s="2">
        <v>231803685.81999999</v>
      </c>
      <c r="L57" s="2">
        <v>503674087.63</v>
      </c>
      <c r="M57" s="2">
        <v>543061424.41999996</v>
      </c>
      <c r="N57" s="2">
        <v>594417636.87</v>
      </c>
      <c r="P57" s="11" t="e">
        <f>+D57+E57+F57+G57+I57+#REF!+J57+K57+L57+M57+N57+O57</f>
        <v>#REF!</v>
      </c>
    </row>
    <row r="58" spans="1:19" ht="24.95" customHeight="1" x14ac:dyDescent="0.25">
      <c r="A58" s="12" t="s">
        <v>54</v>
      </c>
      <c r="B58" s="15">
        <v>21100000</v>
      </c>
      <c r="C58" s="15">
        <v>21100000</v>
      </c>
      <c r="D58" s="15">
        <v>0</v>
      </c>
      <c r="E58" s="15">
        <v>0</v>
      </c>
      <c r="F58" s="2">
        <v>1072000</v>
      </c>
      <c r="G58" s="2">
        <v>2001152.51</v>
      </c>
      <c r="H58" s="2">
        <v>2001152.51</v>
      </c>
      <c r="I58" s="2">
        <v>6064003.4299999997</v>
      </c>
      <c r="J58" s="2">
        <v>10492481.85</v>
      </c>
      <c r="K58" s="2">
        <v>10645073.9</v>
      </c>
      <c r="L58" s="2">
        <v>64763673.899999999</v>
      </c>
      <c r="M58" s="2">
        <v>79787796.870000005</v>
      </c>
      <c r="N58" s="2">
        <v>79908371.629999995</v>
      </c>
      <c r="P58" s="11" t="e">
        <f>+D58+E58+F58+G58+I58+#REF!+J58+K58+L58+M58+N58+O58</f>
        <v>#REF!</v>
      </c>
    </row>
    <row r="59" spans="1:19" ht="24.95" customHeight="1" x14ac:dyDescent="0.25">
      <c r="A59" s="12" t="s">
        <v>55</v>
      </c>
      <c r="B59" s="15">
        <v>46855000</v>
      </c>
      <c r="C59" s="15">
        <v>61855000</v>
      </c>
      <c r="D59" s="15">
        <v>0</v>
      </c>
      <c r="E59" s="2">
        <v>13038910.640000001</v>
      </c>
      <c r="F59" s="2">
        <v>13038910.640000001</v>
      </c>
      <c r="G59" s="2">
        <v>40855859.600000001</v>
      </c>
      <c r="H59" s="2">
        <v>75199048.579999998</v>
      </c>
      <c r="I59" s="2">
        <v>76369123.859999999</v>
      </c>
      <c r="J59" s="2">
        <v>107658262.89</v>
      </c>
      <c r="K59" s="2">
        <v>145681717.21000001</v>
      </c>
      <c r="L59" s="2">
        <v>150207124.19</v>
      </c>
      <c r="M59" s="2">
        <v>159788820.03</v>
      </c>
      <c r="N59" s="2">
        <v>169446340.15000001</v>
      </c>
      <c r="P59" s="11" t="e">
        <f>+D59+E59+F59+G59+I59+#REF!+J59+K59+L59+M59+N59+O59</f>
        <v>#REF!</v>
      </c>
    </row>
    <row r="60" spans="1:19" ht="24.95" customHeight="1" x14ac:dyDescent="0.25">
      <c r="A60" s="12" t="s">
        <v>56</v>
      </c>
      <c r="B60" s="15">
        <v>7000000</v>
      </c>
      <c r="C60" s="15">
        <v>7000000</v>
      </c>
      <c r="D60" s="15"/>
      <c r="E60" s="2">
        <v>96878</v>
      </c>
      <c r="F60" s="2">
        <v>96878</v>
      </c>
      <c r="G60" s="2">
        <v>383948.4</v>
      </c>
      <c r="H60" s="2">
        <v>1751737.4</v>
      </c>
      <c r="I60" s="2">
        <v>2139457.34</v>
      </c>
      <c r="J60" s="2">
        <v>3719645.2</v>
      </c>
      <c r="K60" s="2">
        <v>4191876.08</v>
      </c>
      <c r="L60" s="2">
        <v>4300955.28</v>
      </c>
      <c r="M60" s="2">
        <v>4456675.28</v>
      </c>
      <c r="N60" s="2">
        <v>4636324.38</v>
      </c>
      <c r="O60" s="19"/>
      <c r="P60" s="11" t="e">
        <f>+D60+E60+F60+G60+I60+#REF!+J60+K61+L60+M60+N60+O60</f>
        <v>#REF!</v>
      </c>
    </row>
    <row r="61" spans="1:19" ht="24.95" customHeight="1" x14ac:dyDescent="0.25">
      <c r="A61" s="12" t="s">
        <v>57</v>
      </c>
      <c r="B61" s="15"/>
      <c r="C61" s="15"/>
      <c r="D61" s="15"/>
      <c r="E61" s="15"/>
      <c r="F61" s="3">
        <v>0</v>
      </c>
      <c r="I61" s="2">
        <v>122000</v>
      </c>
      <c r="J61" s="2">
        <v>122000</v>
      </c>
      <c r="K61" s="2">
        <v>236500</v>
      </c>
      <c r="L61" s="2">
        <v>236500</v>
      </c>
      <c r="M61" s="2">
        <v>236500</v>
      </c>
      <c r="N61" s="2">
        <v>236500</v>
      </c>
      <c r="P61" s="11" t="e">
        <f>+D61+E61+F61+G61+I61+#REF!+J61+#REF!+L61+M61+N61+O61</f>
        <v>#REF!</v>
      </c>
    </row>
    <row r="62" spans="1:19" ht="24.95" customHeight="1" x14ac:dyDescent="0.25">
      <c r="A62" s="12" t="s">
        <v>58</v>
      </c>
      <c r="B62" s="15">
        <v>12700000</v>
      </c>
      <c r="C62" s="15">
        <v>56195758.280000001</v>
      </c>
      <c r="D62" s="15"/>
      <c r="E62" s="2">
        <v>986490</v>
      </c>
      <c r="F62" s="2">
        <v>1040168.2</v>
      </c>
      <c r="G62" s="2">
        <v>1904468.2</v>
      </c>
      <c r="H62" s="2">
        <v>2706231.1</v>
      </c>
      <c r="I62" s="2">
        <v>3995681.1</v>
      </c>
      <c r="J62" s="2">
        <v>5902088.6799999997</v>
      </c>
      <c r="K62" s="2">
        <v>6416248.6799999997</v>
      </c>
      <c r="L62" s="2">
        <v>7018048.6799999997</v>
      </c>
      <c r="M62" s="2">
        <v>46211188.450000003</v>
      </c>
      <c r="N62" s="2">
        <v>46475188.409999996</v>
      </c>
      <c r="O62" s="19"/>
      <c r="P62" s="11" t="e">
        <f>+D62+E62+F62+G62+I62+#REF!+J62+K62+L62+M62+N62+O62</f>
        <v>#REF!</v>
      </c>
    </row>
    <row r="63" spans="1:19" ht="24.95" customHeight="1" x14ac:dyDescent="0.25">
      <c r="A63" s="12" t="s">
        <v>59</v>
      </c>
      <c r="B63" s="15">
        <v>3500000</v>
      </c>
      <c r="C63" s="15">
        <v>3500000</v>
      </c>
      <c r="D63" s="15"/>
      <c r="E63" s="15">
        <v>0</v>
      </c>
      <c r="F63" s="2">
        <v>0</v>
      </c>
      <c r="G63" s="2">
        <v>11563.81</v>
      </c>
      <c r="H63" s="2">
        <v>4028741.95</v>
      </c>
      <c r="I63" s="2">
        <v>4297781.95</v>
      </c>
      <c r="J63" s="2">
        <v>4309082.1399999997</v>
      </c>
      <c r="K63" s="2">
        <v>6357444.1399999997</v>
      </c>
      <c r="L63" s="2">
        <v>6376914.1399999997</v>
      </c>
      <c r="M63" s="2">
        <v>6376914.1399999997</v>
      </c>
      <c r="N63" s="2">
        <v>6591664.1299999999</v>
      </c>
      <c r="O63" s="19"/>
      <c r="P63" s="11" t="e">
        <f>+D63+E63+F63+G63+I63+#REF!+J63+K63+L63+M63+N63+O63</f>
        <v>#REF!</v>
      </c>
    </row>
    <row r="64" spans="1:19" ht="24.95" customHeight="1" x14ac:dyDescent="0.25">
      <c r="A64" s="9" t="s">
        <v>60</v>
      </c>
      <c r="B64" s="17">
        <f>+B65+B66+B67</f>
        <v>1008287864</v>
      </c>
      <c r="C64" s="17">
        <f t="shared" ref="C64:I64" si="16">+C65+C66+C67</f>
        <v>1008287864</v>
      </c>
      <c r="D64" s="17">
        <f t="shared" si="16"/>
        <v>152015624.22999999</v>
      </c>
      <c r="E64" s="17">
        <f t="shared" si="16"/>
        <v>248097809.27000001</v>
      </c>
      <c r="F64" s="17">
        <f t="shared" si="16"/>
        <v>312894351.20999998</v>
      </c>
      <c r="G64" s="17">
        <f t="shared" si="16"/>
        <v>487802495.13999999</v>
      </c>
      <c r="H64" s="17">
        <f t="shared" si="16"/>
        <v>625784404.78999996</v>
      </c>
      <c r="I64" s="17">
        <f t="shared" si="16"/>
        <v>654739194.48000002</v>
      </c>
      <c r="J64" s="36">
        <v>806900161.38999999</v>
      </c>
      <c r="K64" s="36">
        <v>887142205.73000002</v>
      </c>
      <c r="L64" s="36">
        <v>1136334272.8399999</v>
      </c>
      <c r="M64" s="36">
        <v>1293161627.25</v>
      </c>
      <c r="N64" s="36">
        <v>1423410919.47</v>
      </c>
      <c r="O64" s="27">
        <f t="shared" ref="O64" si="17">SUM(O65:O68)</f>
        <v>0</v>
      </c>
      <c r="P64" s="11">
        <f>+D64+E65+F64+G64+H64+I64+J64+K64+L64+M64+N64+O64</f>
        <v>8028283065.8000002</v>
      </c>
    </row>
    <row r="65" spans="1:16" ht="24.95" customHeight="1" x14ac:dyDescent="0.25">
      <c r="A65" s="12" t="s">
        <v>61</v>
      </c>
      <c r="B65" s="15">
        <v>1000000000</v>
      </c>
      <c r="C65" s="15">
        <v>1000000000</v>
      </c>
      <c r="D65" s="2">
        <v>152015624.22999999</v>
      </c>
      <c r="E65" s="2">
        <v>248097809.27000001</v>
      </c>
      <c r="F65" s="19">
        <v>312894351.20999998</v>
      </c>
      <c r="G65" s="2">
        <v>487802495.13999999</v>
      </c>
      <c r="H65" s="2">
        <v>625784404.78999996</v>
      </c>
      <c r="I65" s="2">
        <v>654739194.48000002</v>
      </c>
      <c r="J65" s="2">
        <v>806900161.38999999</v>
      </c>
      <c r="K65" s="2">
        <v>887142205.73000002</v>
      </c>
      <c r="L65" s="2">
        <v>1136334272.8399999</v>
      </c>
      <c r="M65" s="2">
        <v>1293161627.25</v>
      </c>
      <c r="N65" s="2">
        <v>1423410919.47</v>
      </c>
      <c r="O65" s="19"/>
      <c r="P65" s="11" t="e">
        <f>+D65+#REF!+F65+G65+I65+#REF!+J65+K65+L65+M65+N65+O65</f>
        <v>#REF!</v>
      </c>
    </row>
    <row r="66" spans="1:16" ht="24.95" customHeight="1" x14ac:dyDescent="0.25">
      <c r="A66" s="12" t="s">
        <v>62</v>
      </c>
      <c r="B66" s="15">
        <v>8287864</v>
      </c>
      <c r="C66" s="15">
        <v>8287864</v>
      </c>
      <c r="D66" s="15">
        <v>0</v>
      </c>
      <c r="E66" s="15">
        <v>0</v>
      </c>
      <c r="F66" s="19">
        <v>0</v>
      </c>
      <c r="G66" s="19">
        <v>0</v>
      </c>
      <c r="H66" s="19"/>
      <c r="I66" s="19"/>
      <c r="J66" s="19"/>
      <c r="K66" s="19"/>
      <c r="L66" s="19"/>
      <c r="M66" s="19"/>
      <c r="N66" s="19"/>
      <c r="O66" s="19"/>
      <c r="P66" s="11">
        <f t="shared" si="12"/>
        <v>0</v>
      </c>
    </row>
    <row r="67" spans="1:16" ht="24.95" customHeight="1" x14ac:dyDescent="0.25">
      <c r="A67" s="12" t="s">
        <v>63</v>
      </c>
      <c r="B67" s="15">
        <v>0</v>
      </c>
      <c r="C67" s="15">
        <v>0</v>
      </c>
      <c r="D67" s="15">
        <v>0</v>
      </c>
      <c r="E67" s="15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>
        <f t="shared" si="12"/>
        <v>0</v>
      </c>
    </row>
    <row r="68" spans="1:16" ht="24.95" customHeight="1" x14ac:dyDescent="0.25">
      <c r="A68" s="12" t="s">
        <v>64</v>
      </c>
      <c r="B68" s="15"/>
      <c r="C68" s="15"/>
      <c r="D68" s="15"/>
      <c r="E68" s="15"/>
      <c r="F68" s="19"/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>
        <f t="shared" si="12"/>
        <v>0</v>
      </c>
    </row>
    <row r="69" spans="1:16" ht="24.95" customHeight="1" x14ac:dyDescent="0.25">
      <c r="A69" s="9" t="s">
        <v>65</v>
      </c>
      <c r="B69" s="15"/>
      <c r="C69" s="15"/>
      <c r="D69" s="15"/>
      <c r="E69" s="15"/>
      <c r="F69" s="19"/>
      <c r="G69" s="19">
        <v>0</v>
      </c>
      <c r="H69" s="19"/>
      <c r="I69" s="19"/>
      <c r="J69" s="19"/>
      <c r="K69" s="19"/>
      <c r="L69" s="19"/>
      <c r="M69" s="19"/>
      <c r="N69" s="19"/>
      <c r="O69" s="19"/>
      <c r="P69" s="19">
        <f t="shared" si="12"/>
        <v>0</v>
      </c>
    </row>
    <row r="70" spans="1:16" ht="24.95" customHeight="1" x14ac:dyDescent="0.25">
      <c r="A70" s="12" t="s">
        <v>66</v>
      </c>
      <c r="B70" s="15"/>
      <c r="C70" s="15"/>
      <c r="D70" s="15"/>
      <c r="E70" s="15"/>
      <c r="F70" s="19"/>
      <c r="G70" s="19">
        <v>0</v>
      </c>
      <c r="H70" s="19"/>
      <c r="I70" s="19"/>
      <c r="J70" s="19"/>
      <c r="K70" s="19"/>
      <c r="L70" s="19"/>
      <c r="M70" s="19"/>
      <c r="N70" s="19"/>
      <c r="O70" s="19"/>
      <c r="P70" s="19">
        <f t="shared" si="12"/>
        <v>0</v>
      </c>
    </row>
    <row r="71" spans="1:16" ht="24.95" customHeight="1" x14ac:dyDescent="0.25">
      <c r="A71" s="12" t="s">
        <v>67</v>
      </c>
      <c r="B71" s="15"/>
      <c r="C71" s="15"/>
      <c r="D71" s="15"/>
      <c r="E71" s="15"/>
      <c r="F71" s="19"/>
      <c r="G71" s="19">
        <v>0</v>
      </c>
      <c r="H71" s="19"/>
      <c r="I71" s="19"/>
      <c r="J71" s="19"/>
      <c r="K71" s="19"/>
      <c r="L71" s="19"/>
      <c r="M71" s="19"/>
      <c r="N71" s="19"/>
      <c r="O71" s="19"/>
      <c r="P71" s="19">
        <f t="shared" si="12"/>
        <v>0</v>
      </c>
    </row>
    <row r="72" spans="1:16" ht="24.95" customHeight="1" x14ac:dyDescent="0.25">
      <c r="A72" s="9" t="s">
        <v>68</v>
      </c>
      <c r="B72" s="15"/>
      <c r="C72" s="15"/>
      <c r="D72" s="15"/>
      <c r="E72" s="15"/>
      <c r="F72" s="19"/>
      <c r="G72" s="19">
        <v>0</v>
      </c>
      <c r="H72" s="19"/>
      <c r="I72" s="19"/>
      <c r="J72" s="19"/>
      <c r="K72" s="19"/>
      <c r="L72" s="19"/>
      <c r="M72" s="19"/>
      <c r="N72" s="19"/>
      <c r="O72" s="19"/>
      <c r="P72" s="19">
        <f t="shared" si="12"/>
        <v>0</v>
      </c>
    </row>
    <row r="73" spans="1:16" ht="24.95" customHeight="1" x14ac:dyDescent="0.25">
      <c r="A73" s="12" t="s">
        <v>69</v>
      </c>
      <c r="B73" s="15"/>
      <c r="C73" s="15"/>
      <c r="D73" s="15"/>
      <c r="E73" s="15"/>
      <c r="F73" s="19"/>
      <c r="G73" s="19">
        <v>0</v>
      </c>
      <c r="H73" s="19"/>
      <c r="I73" s="19"/>
      <c r="J73" s="19"/>
      <c r="K73" s="19"/>
      <c r="L73" s="19"/>
      <c r="M73" s="19"/>
      <c r="N73" s="19"/>
      <c r="O73" s="19"/>
      <c r="P73" s="19">
        <f t="shared" si="12"/>
        <v>0</v>
      </c>
    </row>
    <row r="74" spans="1:16" ht="24.95" customHeight="1" x14ac:dyDescent="0.25">
      <c r="A74" s="12" t="s">
        <v>70</v>
      </c>
      <c r="B74" s="15"/>
      <c r="C74" s="15"/>
      <c r="D74" s="15"/>
      <c r="E74" s="15"/>
      <c r="F74" s="19"/>
      <c r="G74" s="19">
        <v>0</v>
      </c>
      <c r="H74" s="19"/>
      <c r="I74" s="19"/>
      <c r="J74" s="19"/>
      <c r="K74" s="19"/>
      <c r="L74" s="19"/>
      <c r="M74" s="19"/>
      <c r="N74" s="19"/>
      <c r="O74" s="19"/>
      <c r="P74" s="19">
        <f t="shared" si="12"/>
        <v>0</v>
      </c>
    </row>
    <row r="75" spans="1:16" ht="24.95" customHeight="1" x14ac:dyDescent="0.25">
      <c r="A75" s="12" t="s">
        <v>71</v>
      </c>
      <c r="B75" s="15"/>
      <c r="C75" s="15"/>
      <c r="D75" s="15"/>
      <c r="E75" s="15"/>
      <c r="F75" s="19"/>
      <c r="G75" s="19">
        <v>0</v>
      </c>
      <c r="H75" s="19"/>
      <c r="I75" s="19"/>
      <c r="J75" s="19"/>
      <c r="K75" s="19"/>
      <c r="L75" s="19"/>
      <c r="M75" s="19"/>
      <c r="N75" s="19"/>
      <c r="O75" s="19"/>
      <c r="P75" s="19">
        <f t="shared" si="12"/>
        <v>0</v>
      </c>
    </row>
    <row r="76" spans="1:16" ht="24.95" customHeight="1" x14ac:dyDescent="0.25">
      <c r="A76" s="9" t="s">
        <v>72</v>
      </c>
      <c r="B76" s="15"/>
      <c r="C76" s="15"/>
      <c r="D76" s="15"/>
      <c r="E76" s="15"/>
      <c r="F76" s="19"/>
      <c r="G76" s="19">
        <v>0</v>
      </c>
      <c r="H76" s="19"/>
      <c r="I76" s="19"/>
      <c r="J76" s="19"/>
      <c r="K76" s="19"/>
      <c r="L76" s="19"/>
      <c r="M76" s="19"/>
      <c r="N76" s="19"/>
      <c r="O76" s="19"/>
      <c r="P76" s="19">
        <f t="shared" si="12"/>
        <v>0</v>
      </c>
    </row>
    <row r="77" spans="1:16" ht="24.95" customHeight="1" x14ac:dyDescent="0.25">
      <c r="A77" s="12" t="s">
        <v>73</v>
      </c>
      <c r="B77" s="15"/>
      <c r="C77" s="15"/>
      <c r="D77" s="15"/>
      <c r="E77" s="15"/>
      <c r="F77" s="19"/>
      <c r="G77" s="19">
        <v>0</v>
      </c>
      <c r="H77" s="19"/>
      <c r="I77" s="19"/>
      <c r="J77" s="19"/>
      <c r="K77" s="19"/>
      <c r="L77" s="19"/>
      <c r="M77" s="19"/>
      <c r="N77" s="19"/>
      <c r="O77" s="19"/>
      <c r="P77" s="19">
        <f t="shared" si="12"/>
        <v>0</v>
      </c>
    </row>
    <row r="78" spans="1:16" ht="24.95" customHeight="1" x14ac:dyDescent="0.25">
      <c r="A78" s="12" t="s">
        <v>74</v>
      </c>
      <c r="B78" s="15"/>
      <c r="C78" s="15"/>
      <c r="D78" s="15"/>
      <c r="E78" s="15"/>
      <c r="F78" s="19"/>
      <c r="G78" s="19">
        <v>0</v>
      </c>
      <c r="H78" s="19"/>
      <c r="I78" s="19"/>
      <c r="J78" s="19"/>
      <c r="K78" s="19"/>
      <c r="L78" s="19"/>
      <c r="M78" s="19"/>
      <c r="N78" s="19"/>
      <c r="O78" s="19"/>
      <c r="P78" s="19">
        <f t="shared" ref="P78:P84" si="18">+D78+E78+F78+G78+H78+I78+J78+K78+L78+M78+N78+O78</f>
        <v>0</v>
      </c>
    </row>
    <row r="79" spans="1:16" ht="24.95" customHeight="1" x14ac:dyDescent="0.25">
      <c r="A79" s="12" t="s">
        <v>75</v>
      </c>
      <c r="B79" s="15"/>
      <c r="C79" s="15"/>
      <c r="D79" s="15"/>
      <c r="E79" s="15"/>
      <c r="F79" s="19"/>
      <c r="G79" s="19">
        <v>0</v>
      </c>
      <c r="H79" s="19"/>
      <c r="I79" s="19"/>
      <c r="J79" s="19"/>
      <c r="K79" s="19"/>
      <c r="L79" s="19"/>
      <c r="M79" s="19"/>
      <c r="N79" s="19"/>
      <c r="O79" s="19"/>
      <c r="P79" s="19">
        <f t="shared" si="18"/>
        <v>0</v>
      </c>
    </row>
    <row r="80" spans="1:16" ht="24.95" customHeight="1" x14ac:dyDescent="0.25">
      <c r="A80" s="12" t="s">
        <v>76</v>
      </c>
      <c r="B80" s="15"/>
      <c r="C80" s="15"/>
      <c r="D80" s="15"/>
      <c r="E80" s="15"/>
      <c r="F80" s="19"/>
      <c r="G80" s="19">
        <v>0</v>
      </c>
      <c r="H80" s="19"/>
      <c r="I80" s="19"/>
      <c r="J80" s="19"/>
      <c r="K80" s="19"/>
      <c r="L80" s="19"/>
      <c r="M80" s="19"/>
      <c r="N80" s="19"/>
      <c r="O80" s="19"/>
      <c r="P80" s="19">
        <f t="shared" si="18"/>
        <v>0</v>
      </c>
    </row>
    <row r="81" spans="1:16" ht="24.95" customHeight="1" x14ac:dyDescent="0.25">
      <c r="A81" s="12" t="s">
        <v>77</v>
      </c>
      <c r="B81" s="15"/>
      <c r="C81" s="15"/>
      <c r="D81" s="15"/>
      <c r="E81" s="15"/>
      <c r="F81" s="19"/>
      <c r="G81" s="19">
        <v>0</v>
      </c>
      <c r="H81" s="19"/>
      <c r="I81" s="19"/>
      <c r="J81" s="19"/>
      <c r="K81" s="19"/>
      <c r="L81" s="19"/>
      <c r="M81" s="19"/>
      <c r="N81" s="19"/>
      <c r="O81" s="19"/>
      <c r="P81" s="19">
        <f t="shared" si="18"/>
        <v>0</v>
      </c>
    </row>
    <row r="82" spans="1:16" ht="24.95" customHeight="1" x14ac:dyDescent="0.25">
      <c r="A82" s="12" t="s">
        <v>78</v>
      </c>
      <c r="B82" s="15"/>
      <c r="C82" s="15"/>
      <c r="D82" s="15"/>
      <c r="E82" s="15"/>
      <c r="F82" s="19"/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19">
        <f t="shared" si="18"/>
        <v>0</v>
      </c>
    </row>
    <row r="83" spans="1:16" ht="24.95" customHeight="1" x14ac:dyDescent="0.25">
      <c r="A83" s="12" t="s">
        <v>79</v>
      </c>
      <c r="B83" s="15"/>
      <c r="C83" s="15"/>
      <c r="D83" s="15"/>
      <c r="E83" s="15"/>
      <c r="F83" s="19"/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19">
        <f t="shared" si="18"/>
        <v>0</v>
      </c>
    </row>
    <row r="84" spans="1:16" ht="27" x14ac:dyDescent="0.25">
      <c r="A84" s="28" t="s">
        <v>80</v>
      </c>
      <c r="B84" s="15"/>
      <c r="C84" s="15"/>
      <c r="D84" s="15"/>
      <c r="E84" s="15"/>
      <c r="F84" s="19"/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>
        <f t="shared" si="18"/>
        <v>0</v>
      </c>
    </row>
    <row r="85" spans="1:16" x14ac:dyDescent="0.25">
      <c r="A85" s="29" t="s">
        <v>81</v>
      </c>
      <c r="B85" s="30">
        <f t="shared" ref="B85:G85" si="19">+B64+B54+B28+B18+B12</f>
        <v>64405131204</v>
      </c>
      <c r="C85" s="30">
        <f t="shared" si="19"/>
        <v>64405131204</v>
      </c>
      <c r="D85" s="30">
        <f t="shared" si="19"/>
        <v>4650078873.7200003</v>
      </c>
      <c r="E85" s="30">
        <f t="shared" si="19"/>
        <v>9382847501.5</v>
      </c>
      <c r="F85" s="30">
        <f t="shared" si="19"/>
        <v>14276234461.870001</v>
      </c>
      <c r="G85" s="30">
        <f t="shared" si="19"/>
        <v>25750860368.330002</v>
      </c>
      <c r="H85" s="30">
        <f>+H64+H54+H28+H18+H12+H47+H38</f>
        <v>33006514878.27</v>
      </c>
      <c r="I85" s="30">
        <f>+I64+I54+I28+I18+I12+I47+I38</f>
        <v>40140763328.409996</v>
      </c>
      <c r="J85" s="30">
        <f>+J12+J18+J28+J38+J54+J64</f>
        <v>47701861870.270004</v>
      </c>
      <c r="K85" s="30">
        <f t="shared" ref="K85:O85" si="20">+K64+K54+K28+K18+K12+K47</f>
        <v>54893069968</v>
      </c>
      <c r="L85" s="30">
        <f>+L12+L18+L28+L38+L54+L64</f>
        <v>63462863659.369987</v>
      </c>
      <c r="M85" s="30">
        <f t="shared" si="20"/>
        <v>71069589053.639999</v>
      </c>
      <c r="N85" s="30">
        <f t="shared" si="20"/>
        <v>79760679635.589996</v>
      </c>
      <c r="O85" s="30">
        <f t="shared" si="20"/>
        <v>0</v>
      </c>
      <c r="P85" s="30">
        <f>+P64+P54+P38+P28+P18+P12</f>
        <v>444110522982.84003</v>
      </c>
    </row>
    <row r="86" spans="1:16" ht="15.75" thickBot="1" x14ac:dyDescent="0.3">
      <c r="E86" s="15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37.5" thickBot="1" x14ac:dyDescent="0.3">
      <c r="A87" s="31" t="s">
        <v>82</v>
      </c>
      <c r="D87" s="13"/>
      <c r="E87" s="32"/>
      <c r="F87" s="33"/>
      <c r="G87" s="33"/>
      <c r="H87" s="33"/>
      <c r="I87" s="33"/>
      <c r="J87" s="33"/>
      <c r="K87" s="33"/>
      <c r="L87" s="33"/>
      <c r="M87" s="40"/>
      <c r="N87" s="40"/>
      <c r="O87" s="40"/>
    </row>
    <row r="88" spans="1:16" ht="85.5" thickBot="1" x14ac:dyDescent="0.3">
      <c r="A88" s="34" t="s">
        <v>83</v>
      </c>
    </row>
    <row r="89" spans="1:16" x14ac:dyDescent="0.25">
      <c r="I89" s="2"/>
    </row>
    <row r="90" spans="1:16" x14ac:dyDescent="0.25">
      <c r="H90" s="2"/>
    </row>
    <row r="91" spans="1:16" x14ac:dyDescent="0.25">
      <c r="B91" s="35"/>
      <c r="C91" s="35"/>
    </row>
    <row r="92" spans="1:16" x14ac:dyDescent="0.25">
      <c r="B92" s="35"/>
      <c r="C92" s="35"/>
    </row>
    <row r="93" spans="1:16" x14ac:dyDescent="0.25">
      <c r="A93" s="45" t="s">
        <v>84</v>
      </c>
      <c r="B93" s="45"/>
      <c r="C93" s="45"/>
    </row>
    <row r="94" spans="1:16" ht="18.75" x14ac:dyDescent="0.3">
      <c r="A94" s="46" t="s">
        <v>85</v>
      </c>
      <c r="B94" s="46"/>
      <c r="C94" s="46"/>
    </row>
    <row r="95" spans="1:16" ht="15.75" x14ac:dyDescent="0.25">
      <c r="A95" s="47" t="s">
        <v>86</v>
      </c>
      <c r="B95" s="47"/>
      <c r="C95" s="47"/>
    </row>
    <row r="96" spans="1:16" x14ac:dyDescent="0.25">
      <c r="A96" s="45" t="s">
        <v>87</v>
      </c>
      <c r="B96" s="45"/>
      <c r="C96" s="45"/>
    </row>
  </sheetData>
  <mergeCells count="13">
    <mergeCell ref="A93:C93"/>
    <mergeCell ref="A94:C94"/>
    <mergeCell ref="A95:C95"/>
    <mergeCell ref="A96:C96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25" right="0.25" top="0.75" bottom="0.75" header="0.3" footer="0.3"/>
  <pageSetup paperSize="5" scale="54" fitToHeight="0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2025-12-10T17:24:16Z</cp:lastPrinted>
  <dcterms:created xsi:type="dcterms:W3CDTF">2024-07-02T12:44:04Z</dcterms:created>
  <dcterms:modified xsi:type="dcterms:W3CDTF">2025-12-19T18:52:32Z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