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lla\Desktop\Para Subir al Portal\"/>
    </mc:Choice>
  </mc:AlternateContent>
  <xr:revisionPtr revIDLastSave="0" documentId="13_ncr:1_{58AAA196-4D9C-4BDB-A303-BE17A966F7D8}" xr6:coauthVersionLast="47" xr6:coauthVersionMax="47" xr10:uidLastSave="{00000000-0000-0000-0000-000000000000}"/>
  <bookViews>
    <workbookView xWindow="-120" yWindow="-120" windowWidth="29040" windowHeight="15720" xr2:uid="{D5C9E0C8-4DDB-4EF1-B3D3-B6CCF483B9A0}"/>
  </bookViews>
  <sheets>
    <sheet name="UAI" sheetId="1" r:id="rId1"/>
  </sheets>
  <externalReferences>
    <externalReference r:id="rId2"/>
  </externalReferences>
  <definedNames>
    <definedName name="_xlnm.Print_Area" localSheetId="0">UAI!$A$1:$H$80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2" i="1" l="1"/>
  <c r="F60" i="1"/>
  <c r="F59" i="1"/>
  <c r="F57" i="1"/>
  <c r="F62" i="1" s="1"/>
  <c r="H43" i="1"/>
  <c r="F39" i="1"/>
  <c r="F38" i="1"/>
  <c r="F35" i="1"/>
  <c r="F34" i="1"/>
  <c r="H28" i="1"/>
  <c r="F25" i="1"/>
  <c r="F28" i="1" s="1"/>
  <c r="H18" i="1"/>
  <c r="H30" i="1" s="1"/>
  <c r="F17" i="1"/>
  <c r="F16" i="1"/>
  <c r="F15" i="1"/>
  <c r="F14" i="1"/>
  <c r="F11" i="1"/>
  <c r="F43" i="1" l="1"/>
  <c r="F54" i="1" s="1"/>
  <c r="F64" i="1" s="1"/>
  <c r="F18" i="1"/>
  <c r="F30" i="1" s="1"/>
  <c r="H64" i="1"/>
  <c r="H54" i="1"/>
  <c r="I76" i="1"/>
  <c r="I71" i="1"/>
  <c r="F65" i="1"/>
  <c r="I65" i="1"/>
</calcChain>
</file>

<file path=xl/sharedStrings.xml><?xml version="1.0" encoding="utf-8"?>
<sst xmlns="http://schemas.openxmlformats.org/spreadsheetml/2006/main" count="60" uniqueCount="59">
  <si>
    <t>Dirección Central del Servicio Nacional de Salud</t>
  </si>
  <si>
    <t>Estado de Situación Financiera</t>
  </si>
  <si>
    <t>Al 28 de febrero del 2026 y 2025</t>
  </si>
  <si>
    <t>(Valores en RD$)</t>
  </si>
  <si>
    <t>2026</t>
  </si>
  <si>
    <t>2025</t>
  </si>
  <si>
    <t>Activos</t>
  </si>
  <si>
    <t>Activos corrientes</t>
  </si>
  <si>
    <t>Efectivo y equivalente de efectivo (Nota 7)</t>
  </si>
  <si>
    <t>Inversiones a corto plazo (Nota 8)</t>
  </si>
  <si>
    <t>Porción corriente de documentos por cobrar (Nota 9)</t>
  </si>
  <si>
    <t>Cuenta por cobrar a corto plazo (Notas 8)</t>
  </si>
  <si>
    <t>Inventarios (Nota 9)</t>
  </si>
  <si>
    <t>Otros activos corrientes (Nota 10)</t>
  </si>
  <si>
    <t>Pagos anticipados (Nota 11)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</si>
  <si>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</si>
  <si>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</si>
  <si>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</si>
  <si>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</si>
  <si>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</si>
  <si>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</si>
  <si>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Propiedad, planta y equipo neto (Nota 12)</t>
  </si>
  <si>
    <t xml:space="preserve">Activos intangibles (Nota 11) 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</si>
  <si>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</si>
  <si>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</si>
  <si>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</si>
  <si>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</si>
  <si>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</si>
  <si>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</si>
  <si>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13)</t>
  </si>
  <si>
    <t>Cuentas por pagar a corto plazo (Nota 14)</t>
  </si>
  <si>
    <t>Préstamos a corto plazo (Nota 23)</t>
  </si>
  <si>
    <t>Parte corriente de préstamos a largo plazo (Nota 24)</t>
  </si>
  <si>
    <t>Retenciones y acumulaciones por pagar (Nota 15)</t>
  </si>
  <si>
    <t>Provisiones a corto plazo (Nota 16)</t>
  </si>
  <si>
    <t>Beneficios a empleados a corto plazo (Nota 15)</t>
  </si>
  <si>
    <t>Otros pasivos corrientes (Nota 16)</t>
  </si>
  <si>
    <t>Total pasivos corrientes</t>
  </si>
  <si>
    <t>Pasivos no corrientes</t>
  </si>
  <si>
    <t>Cuentas por pagar a largo plazo (Nota 14)</t>
  </si>
  <si>
    <t>Préstamos a largo plazo (Nota 31)</t>
  </si>
  <si>
    <t>Instrumentos de deuda (Nota 32)</t>
  </si>
  <si>
    <t>Provisiones a largo plazo (Nota 33)</t>
  </si>
  <si>
    <t>Beneficios a empleados a largo plazo (Nota 15)</t>
  </si>
  <si>
    <t>Otros pasivos no corrientes (Nota 35)</t>
  </si>
  <si>
    <t>Total pasivos no corrientes</t>
  </si>
  <si>
    <t xml:space="preserve">Total pasivos </t>
  </si>
  <si>
    <t>Activos Netos/Patrimonio (Nota 17)</t>
  </si>
  <si>
    <t>Capital Institucional</t>
  </si>
  <si>
    <t>Reservas</t>
  </si>
  <si>
    <t>Resultados positivos (ahorro) / negativo (desahorro)</t>
  </si>
  <si>
    <t xml:space="preserve">Resultado acumulado </t>
  </si>
  <si>
    <t>Intereses minoritarios</t>
  </si>
  <si>
    <t>Total activos netos/patrimonio</t>
  </si>
  <si>
    <t>.</t>
  </si>
  <si>
    <t>Total pasivos y activos netos/patrimonio</t>
  </si>
  <si>
    <t>_________________________</t>
  </si>
  <si>
    <t>Licda. Altagracia Peña</t>
  </si>
  <si>
    <t>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</si>
</sst>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rgb="FF0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sz val="11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b/>
      <u/>
      <sz val="1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rgb="FF000000"/>
      <name val="Times New Roman"/>
      <family val="1"/>
    </font>
    <font>
      <sz val="11"/>
      <color theme="0"/>
      <name val="Times New Roman"/>
      <family val="1"/>
    </font>
    <font>
      <sz val="10"/>
      <color theme="1"/>
      <name val="Times New Roman"/>
      <family val="1"/>
    </font>
    <font>
      <sz val="8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5">
    <xf numFmtId="0" fontId="0" fillId="0" borderId="0" xfId="0"/>
    <xf numFmtId="49" fontId="0" fillId="2" borderId="0" xfId="0" applyNumberFormat="1" applyFill="1" applyAlignment="1">
      <alignment vertical="center"/>
    </xf>
    <xf numFmtId="0" fontId="3" fillId="2" borderId="0" xfId="0" applyFont="1" applyFill="1" applyAlignment="1">
      <alignment vertical="center"/>
    </xf>
    <xf numFmtId="41" fontId="4" fillId="2" borderId="0" xfId="0" applyNumberFormat="1" applyFont="1" applyFill="1" applyAlignment="1">
      <alignment vertical="center"/>
    </xf>
    <xf numFmtId="0" fontId="0" fillId="2" borderId="0" xfId="0" applyFill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41" fontId="8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49" fontId="10" fillId="2" borderId="0" xfId="0" applyNumberFormat="1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justify" vertical="center"/>
    </xf>
    <xf numFmtId="41" fontId="12" fillId="2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justify" vertical="center"/>
    </xf>
    <xf numFmtId="41" fontId="12" fillId="0" borderId="0" xfId="0" applyNumberFormat="1" applyFont="1" applyAlignment="1">
      <alignment horizontal="justify" vertical="center"/>
    </xf>
    <xf numFmtId="0" fontId="9" fillId="0" borderId="0" xfId="0" applyFont="1" applyAlignment="1">
      <alignment vertical="center"/>
    </xf>
    <xf numFmtId="41" fontId="12" fillId="0" borderId="0" xfId="0" applyNumberFormat="1" applyFont="1" applyAlignment="1">
      <alignment horizontal="right" vertical="top"/>
    </xf>
    <xf numFmtId="43" fontId="0" fillId="0" borderId="0" xfId="1" applyFont="1" applyFill="1" applyAlignment="1">
      <alignment vertical="center"/>
    </xf>
    <xf numFmtId="164" fontId="5" fillId="0" borderId="0" xfId="1" applyNumberFormat="1" applyFont="1" applyFill="1" applyAlignment="1">
      <alignment vertical="center"/>
    </xf>
    <xf numFmtId="43" fontId="0" fillId="0" borderId="0" xfId="0" applyNumberFormat="1" applyAlignment="1">
      <alignment vertical="center"/>
    </xf>
    <xf numFmtId="43" fontId="0" fillId="0" borderId="0" xfId="1" applyFont="1" applyAlignment="1">
      <alignment vertical="center"/>
    </xf>
    <xf numFmtId="49" fontId="0" fillId="2" borderId="0" xfId="0" applyNumberFormat="1" applyFill="1"/>
    <xf numFmtId="0" fontId="9" fillId="2" borderId="0" xfId="0" applyFont="1" applyFill="1"/>
    <xf numFmtId="41" fontId="12" fillId="0" borderId="0" xfId="0" applyNumberFormat="1" applyFont="1" applyAlignment="1">
      <alignment horizontal="right" vertical="center"/>
    </xf>
    <xf numFmtId="43" fontId="0" fillId="2" borderId="0" xfId="1" applyFont="1" applyFill="1"/>
    <xf numFmtId="164" fontId="5" fillId="0" borderId="0" xfId="1" applyNumberFormat="1" applyFont="1"/>
    <xf numFmtId="43" fontId="0" fillId="0" borderId="0" xfId="1" applyFont="1"/>
    <xf numFmtId="43" fontId="0" fillId="2" borderId="0" xfId="1" applyFont="1" applyFill="1" applyAlignment="1">
      <alignment vertical="center"/>
    </xf>
    <xf numFmtId="43" fontId="0" fillId="0" borderId="0" xfId="0" applyNumberFormat="1"/>
    <xf numFmtId="164" fontId="12" fillId="0" borderId="0" xfId="1" applyNumberFormat="1" applyFont="1" applyFill="1" applyBorder="1" applyAlignment="1">
      <alignment horizontal="right" vertical="top"/>
    </xf>
    <xf numFmtId="164" fontId="5" fillId="0" borderId="0" xfId="1" applyNumberFormat="1" applyFont="1" applyAlignment="1">
      <alignment vertical="center"/>
    </xf>
    <xf numFmtId="41" fontId="12" fillId="2" borderId="0" xfId="0" applyNumberFormat="1" applyFont="1" applyFill="1" applyAlignment="1">
      <alignment horizontal="right" vertical="top"/>
    </xf>
    <xf numFmtId="41" fontId="12" fillId="0" borderId="1" xfId="0" applyNumberFormat="1" applyFont="1" applyBorder="1" applyAlignment="1">
      <alignment horizontal="right" vertical="center"/>
    </xf>
    <xf numFmtId="0" fontId="11" fillId="2" borderId="0" xfId="0" applyFont="1" applyFill="1" applyAlignment="1">
      <alignment horizontal="left"/>
    </xf>
    <xf numFmtId="41" fontId="13" fillId="2" borderId="1" xfId="0" applyNumberFormat="1" applyFont="1" applyFill="1" applyBorder="1" applyAlignment="1">
      <alignment horizontal="right"/>
    </xf>
    <xf numFmtId="43" fontId="0" fillId="2" borderId="0" xfId="1" applyFont="1" applyFill="1" applyAlignment="1"/>
    <xf numFmtId="41" fontId="13" fillId="2" borderId="2" xfId="0" applyNumberFormat="1" applyFont="1" applyFill="1" applyBorder="1" applyAlignment="1">
      <alignment horizontal="right"/>
    </xf>
    <xf numFmtId="41" fontId="12" fillId="2" borderId="0" xfId="0" applyNumberFormat="1" applyFont="1" applyFill="1" applyAlignment="1">
      <alignment horizontal="right" vertical="center"/>
    </xf>
    <xf numFmtId="41" fontId="12" fillId="2" borderId="1" xfId="0" applyNumberFormat="1" applyFont="1" applyFill="1" applyBorder="1" applyAlignment="1">
      <alignment horizontal="right" vertical="top"/>
    </xf>
    <xf numFmtId="164" fontId="13" fillId="2" borderId="3" xfId="1" applyNumberFormat="1" applyFont="1" applyFill="1" applyBorder="1" applyAlignment="1">
      <alignment horizontal="right" vertical="top"/>
    </xf>
    <xf numFmtId="41" fontId="13" fillId="2" borderId="3" xfId="0" applyNumberFormat="1" applyFont="1" applyFill="1" applyBorder="1" applyAlignment="1">
      <alignment horizontal="right" vertical="top"/>
    </xf>
    <xf numFmtId="41" fontId="12" fillId="0" borderId="1" xfId="0" applyNumberFormat="1" applyFont="1" applyBorder="1" applyAlignment="1">
      <alignment horizontal="right" vertical="top"/>
    </xf>
    <xf numFmtId="41" fontId="13" fillId="0" borderId="2" xfId="0" applyNumberFormat="1" applyFont="1" applyBorder="1" applyAlignment="1">
      <alignment horizontal="right"/>
    </xf>
    <xf numFmtId="164" fontId="14" fillId="0" borderId="2" xfId="1" applyNumberFormat="1" applyFont="1" applyBorder="1" applyAlignment="1"/>
    <xf numFmtId="164" fontId="0" fillId="0" borderId="0" xfId="0" applyNumberFormat="1"/>
    <xf numFmtId="43" fontId="0" fillId="2" borderId="0" xfId="1" applyFont="1" applyFill="1" applyBorder="1" applyAlignment="1">
      <alignment vertical="center"/>
    </xf>
    <xf numFmtId="164" fontId="5" fillId="0" borderId="0" xfId="1" applyNumberFormat="1" applyFont="1" applyBorder="1" applyAlignment="1">
      <alignment vertical="center"/>
    </xf>
    <xf numFmtId="0" fontId="11" fillId="2" borderId="0" xfId="0" applyFont="1" applyFill="1" applyAlignment="1">
      <alignment horizontal="left" vertical="top"/>
    </xf>
    <xf numFmtId="41" fontId="12" fillId="2" borderId="0" xfId="0" applyNumberFormat="1" applyFont="1" applyFill="1" applyAlignment="1">
      <alignment horizontal="right"/>
    </xf>
    <xf numFmtId="41" fontId="13" fillId="0" borderId="1" xfId="0" applyNumberFormat="1" applyFont="1" applyBorder="1" applyAlignment="1">
      <alignment horizontal="right"/>
    </xf>
    <xf numFmtId="43" fontId="0" fillId="0" borderId="0" xfId="1" applyFont="1" applyFill="1" applyAlignment="1"/>
    <xf numFmtId="164" fontId="14" fillId="0" borderId="1" xfId="1" applyNumberFormat="1" applyFont="1" applyFill="1" applyBorder="1" applyAlignment="1"/>
    <xf numFmtId="41" fontId="12" fillId="0" borderId="0" xfId="0" applyNumberFormat="1" applyFont="1" applyAlignment="1">
      <alignment vertical="center"/>
    </xf>
    <xf numFmtId="41" fontId="0" fillId="0" borderId="0" xfId="0" applyNumberFormat="1" applyAlignment="1">
      <alignment vertical="center"/>
    </xf>
    <xf numFmtId="41" fontId="12" fillId="2" borderId="1" xfId="0" applyNumberFormat="1" applyFont="1" applyFill="1" applyBorder="1" applyAlignment="1">
      <alignment horizontal="right" vertical="center"/>
    </xf>
    <xf numFmtId="3" fontId="1" fillId="2" borderId="0" xfId="0" applyNumberFormat="1" applyFont="1" applyFill="1"/>
    <xf numFmtId="0" fontId="1" fillId="2" borderId="0" xfId="0" applyFont="1" applyFill="1" applyAlignment="1">
      <alignment vertical="center"/>
    </xf>
    <xf numFmtId="43" fontId="1" fillId="2" borderId="0" xfId="1" applyFont="1" applyFill="1" applyAlignment="1">
      <alignment vertical="center"/>
    </xf>
    <xf numFmtId="164" fontId="0" fillId="0" borderId="0" xfId="1" applyNumberFormat="1" applyFont="1" applyAlignment="1">
      <alignment vertical="center"/>
    </xf>
    <xf numFmtId="41" fontId="15" fillId="2" borderId="0" xfId="0" applyNumberFormat="1" applyFont="1" applyFill="1" applyAlignment="1">
      <alignment vertical="center"/>
    </xf>
    <xf numFmtId="0" fontId="15" fillId="2" borderId="0" xfId="0" applyFont="1" applyFill="1" applyAlignment="1">
      <alignment vertical="center"/>
    </xf>
    <xf numFmtId="49" fontId="0" fillId="0" borderId="0" xfId="0" applyNumberFormat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ns-sip-01\FinancieraSNS\Contabilidad\1-ALTAGRACIA%20PE&#209;A\6-A&#209;O%202026\3-Estados%20financieros%20A&#209;O%202026\Febrero%202026\Estado%20febrero%202026%20y%202025%20final.xlsx" TargetMode="External"/><Relationship Id="rId1" Type="http://schemas.openxmlformats.org/officeDocument/2006/relationships/externalLinkPath" Target="file:///\\sns-sip-01\FinancieraSNS\Contabilidad\1-ALTAGRACIA%20PE&#209;A\6-A&#209;O%202026\3-Estados%20financieros%20A&#209;O%202026\Febrero%202026\Estado%20febrero%202026%20y%202025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a 1 a 6"/>
      <sheetName val="Balanza"/>
      <sheetName val="Hoja2"/>
      <sheetName val="CatalogoCuentas (2)"/>
      <sheetName val="CatalogoCuentas (3)"/>
      <sheetName val="ESF"/>
      <sheetName val="ECAMP "/>
      <sheetName val="ERF"/>
      <sheetName val="ECIPR"/>
      <sheetName val="Flujo Efectivo"/>
      <sheetName val="Notas  del 7 en adelante "/>
      <sheetName val="UAI"/>
      <sheetName val="hoja de trabajo flujo efe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6">
          <cell r="H26">
            <v>2081210427.8200016</v>
          </cell>
        </row>
      </sheetData>
      <sheetData sheetId="8"/>
      <sheetData sheetId="9"/>
      <sheetData sheetId="10">
        <row r="48">
          <cell r="B48">
            <v>3118937397.1600003</v>
          </cell>
        </row>
        <row r="59">
          <cell r="B59">
            <v>785333788.88</v>
          </cell>
        </row>
        <row r="73">
          <cell r="B73">
            <v>13867016.359999999</v>
          </cell>
        </row>
        <row r="84">
          <cell r="B84">
            <v>38438597.820000052</v>
          </cell>
        </row>
        <row r="94">
          <cell r="B94">
            <v>1296561537.7200003</v>
          </cell>
        </row>
        <row r="115">
          <cell r="E115">
            <v>7170663147.8609104</v>
          </cell>
        </row>
        <row r="146">
          <cell r="B146">
            <v>641245828</v>
          </cell>
        </row>
        <row r="156">
          <cell r="B156">
            <v>326356723.77000046</v>
          </cell>
        </row>
        <row r="171">
          <cell r="B171">
            <v>793094703.78999984</v>
          </cell>
        </row>
        <row r="181">
          <cell r="B181">
            <v>0</v>
          </cell>
        </row>
        <row r="190">
          <cell r="B190">
            <v>4032908677</v>
          </cell>
        </row>
        <row r="192">
          <cell r="B192">
            <v>14747482.149999999</v>
          </cell>
        </row>
        <row r="193">
          <cell r="B193">
            <v>4534237642.0100002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D5E05-F32B-461C-AAC3-5490FE1DD373}">
  <dimension ref="A1:O82"/>
  <sheetViews>
    <sheetView showGridLines="0" tabSelected="1" zoomScaleNormal="100" workbookViewId="0">
      <selection activeCell="J2" sqref="J2"/>
    </sheetView>
  </sheetViews>
  <sheetFormatPr baseColWidth="10" defaultColWidth="11.42578125" defaultRowHeight="15" x14ac:dyDescent="0.25"/>
  <cols>
    <col min="1" max="1" width="3.140625" style="63" customWidth="1"/>
    <col min="2" max="2" width="6.5703125" style="17" customWidth="1"/>
    <col min="3" max="3" width="23.28515625" style="17" customWidth="1"/>
    <col min="4" max="4" width="16.140625" style="17" customWidth="1"/>
    <col min="5" max="5" width="7.85546875" style="17" customWidth="1"/>
    <col min="6" max="6" width="19.7109375" style="54" bestFit="1" customWidth="1"/>
    <col min="7" max="7" width="5.140625" style="6" customWidth="1"/>
    <col min="8" max="8" width="16.85546875" style="5" bestFit="1" customWidth="1"/>
    <col min="9" max="9" width="15.140625" style="6" bestFit="1" customWidth="1"/>
    <col min="10" max="10" width="17.5703125" style="6" bestFit="1" customWidth="1"/>
    <col min="11" max="11" width="22" style="6" customWidth="1"/>
    <col min="12" max="12" width="16.85546875" style="6" bestFit="1" customWidth="1"/>
    <col min="13" max="13" width="11.42578125" style="6"/>
    <col min="14" max="15" width="17.85546875" style="6" bestFit="1" customWidth="1"/>
    <col min="16" max="16" width="17.7109375" style="6" customWidth="1"/>
    <col min="17" max="16384" width="11.42578125" style="6"/>
  </cols>
  <sheetData>
    <row r="1" spans="1:15" ht="15.75" x14ac:dyDescent="0.25">
      <c r="A1" s="1"/>
      <c r="B1" s="2"/>
      <c r="C1" s="2"/>
      <c r="D1" s="2"/>
      <c r="E1" s="2"/>
      <c r="F1" s="3"/>
      <c r="G1" s="4"/>
    </row>
    <row r="2" spans="1:15" ht="18.75" x14ac:dyDescent="0.25">
      <c r="A2" s="1"/>
      <c r="B2" s="73" t="s">
        <v>0</v>
      </c>
      <c r="C2" s="73"/>
      <c r="D2" s="73"/>
      <c r="E2" s="73"/>
      <c r="F2" s="73"/>
      <c r="G2" s="73"/>
      <c r="H2" s="73"/>
    </row>
    <row r="3" spans="1:15" ht="18.75" x14ac:dyDescent="0.25">
      <c r="A3" s="1"/>
      <c r="B3" s="73" t="s">
        <v>1</v>
      </c>
      <c r="C3" s="73"/>
      <c r="D3" s="73"/>
      <c r="E3" s="73"/>
      <c r="F3" s="73"/>
      <c r="G3" s="73"/>
      <c r="H3" s="73"/>
    </row>
    <row r="4" spans="1:15" ht="18.75" x14ac:dyDescent="0.25">
      <c r="A4" s="1"/>
      <c r="B4" s="73" t="s">
        <v>2</v>
      </c>
      <c r="C4" s="73"/>
      <c r="D4" s="73"/>
      <c r="E4" s="73"/>
      <c r="F4" s="73"/>
      <c r="G4" s="73"/>
      <c r="H4" s="73"/>
    </row>
    <row r="5" spans="1:15" ht="18.75" x14ac:dyDescent="0.25">
      <c r="A5" s="1"/>
      <c r="B5" s="73" t="s">
        <v>3</v>
      </c>
      <c r="C5" s="73"/>
      <c r="D5" s="73"/>
      <c r="E5" s="73"/>
      <c r="F5" s="73"/>
      <c r="G5" s="73"/>
      <c r="H5" s="73"/>
    </row>
    <row r="6" spans="1:15" ht="18.75" x14ac:dyDescent="0.25">
      <c r="A6" s="1"/>
      <c r="B6" s="7"/>
      <c r="C6" s="7"/>
      <c r="D6" s="7"/>
      <c r="E6" s="7"/>
      <c r="F6" s="7"/>
      <c r="G6" s="7"/>
      <c r="H6" s="7"/>
    </row>
    <row r="7" spans="1:15" ht="15.75" x14ac:dyDescent="0.25">
      <c r="A7" s="1"/>
      <c r="B7" s="2"/>
      <c r="C7" s="8"/>
      <c r="D7" s="8"/>
      <c r="E7" s="8"/>
      <c r="F7" s="9"/>
      <c r="G7" s="4"/>
    </row>
    <row r="8" spans="1:15" x14ac:dyDescent="0.25">
      <c r="A8" s="1"/>
      <c r="B8" s="10"/>
      <c r="C8" s="10"/>
      <c r="D8" s="10"/>
      <c r="E8" s="10"/>
      <c r="F8" s="11" t="s">
        <v>4</v>
      </c>
      <c r="G8" s="4"/>
      <c r="H8" s="11" t="s">
        <v>5</v>
      </c>
    </row>
    <row r="9" spans="1:15" x14ac:dyDescent="0.25">
      <c r="A9" s="1"/>
      <c r="B9" s="12" t="s">
        <v>6</v>
      </c>
      <c r="C9" s="13"/>
      <c r="D9" s="13"/>
      <c r="E9" s="13"/>
      <c r="F9" s="14"/>
      <c r="G9" s="4"/>
    </row>
    <row r="10" spans="1:15" x14ac:dyDescent="0.25">
      <c r="A10" s="1"/>
      <c r="B10" s="12" t="s">
        <v>7</v>
      </c>
      <c r="C10" s="15"/>
      <c r="D10" s="15"/>
      <c r="E10" s="15"/>
      <c r="F10" s="16"/>
      <c r="G10" s="4"/>
    </row>
    <row r="11" spans="1:15" x14ac:dyDescent="0.25">
      <c r="A11" s="1"/>
      <c r="B11" s="10"/>
      <c r="C11" s="17" t="s">
        <v>8</v>
      </c>
      <c r="F11" s="18">
        <f>+'[1]Notas  del 7 en adelante '!B48</f>
        <v>3118937397.1600003</v>
      </c>
      <c r="G11" s="19"/>
      <c r="H11" s="20">
        <v>6112383638.3600006</v>
      </c>
      <c r="J11" s="21"/>
      <c r="K11" s="21"/>
      <c r="L11" s="21"/>
      <c r="N11" s="22"/>
      <c r="O11" s="22"/>
    </row>
    <row r="12" spans="1:15" customFormat="1" ht="15" hidden="1" customHeight="1" x14ac:dyDescent="0.25">
      <c r="A12" s="23"/>
      <c r="B12" s="24"/>
      <c r="C12" s="17" t="s">
        <v>9</v>
      </c>
      <c r="D12" s="17"/>
      <c r="E12" s="17"/>
      <c r="F12" s="25"/>
      <c r="G12" s="26"/>
      <c r="H12" s="27"/>
      <c r="J12" s="21"/>
      <c r="N12" s="28"/>
      <c r="O12" s="22"/>
    </row>
    <row r="13" spans="1:15" customFormat="1" ht="15" hidden="1" customHeight="1" x14ac:dyDescent="0.25">
      <c r="A13" s="23"/>
      <c r="B13" s="24"/>
      <c r="C13" s="17" t="s">
        <v>10</v>
      </c>
      <c r="D13" s="17"/>
      <c r="E13" s="17"/>
      <c r="F13" s="25"/>
      <c r="G13" s="26"/>
      <c r="H13" s="27"/>
      <c r="J13" s="21"/>
      <c r="N13" s="28"/>
      <c r="O13" s="22"/>
    </row>
    <row r="14" spans="1:15" customFormat="1" x14ac:dyDescent="0.25">
      <c r="A14" s="23"/>
      <c r="B14" s="24"/>
      <c r="C14" s="17" t="s">
        <v>11</v>
      </c>
      <c r="D14" s="17"/>
      <c r="E14" s="17"/>
      <c r="F14" s="18">
        <f>+'[1]Notas  del 7 en adelante '!B59</f>
        <v>785333788.88</v>
      </c>
      <c r="G14" s="29"/>
      <c r="H14" s="27">
        <v>785374488.88</v>
      </c>
      <c r="J14" s="21"/>
      <c r="K14" s="30"/>
      <c r="L14" s="30"/>
      <c r="N14" s="28"/>
      <c r="O14" s="22"/>
    </row>
    <row r="15" spans="1:15" ht="15" customHeight="1" x14ac:dyDescent="0.25">
      <c r="A15" s="1"/>
      <c r="B15" s="10"/>
      <c r="C15" s="17" t="s">
        <v>12</v>
      </c>
      <c r="F15" s="31">
        <f>+'[1]Notas  del 7 en adelante '!B73</f>
        <v>13867016.359999999</v>
      </c>
      <c r="G15" s="29"/>
      <c r="H15" s="32">
        <v>30065725.100000001</v>
      </c>
      <c r="J15" s="21"/>
      <c r="K15" s="21"/>
      <c r="L15" s="21"/>
      <c r="N15" s="22"/>
      <c r="O15" s="22"/>
    </row>
    <row r="16" spans="1:15" customFormat="1" ht="15" customHeight="1" x14ac:dyDescent="0.25">
      <c r="A16" s="23"/>
      <c r="B16" s="24"/>
      <c r="C16" s="17" t="s">
        <v>13</v>
      </c>
      <c r="D16" s="17"/>
      <c r="E16" s="17"/>
      <c r="F16" s="33">
        <f>+'[1]Notas  del 7 en adelante '!B84</f>
        <v>38438597.820000052</v>
      </c>
      <c r="G16" s="29"/>
      <c r="H16" s="32">
        <v>41483941.650027394</v>
      </c>
      <c r="J16" s="21"/>
      <c r="K16" s="30"/>
      <c r="L16" s="21"/>
      <c r="N16" s="28"/>
      <c r="O16" s="22"/>
    </row>
    <row r="17" spans="1:15" customFormat="1" ht="15" customHeight="1" x14ac:dyDescent="0.25">
      <c r="A17" s="23"/>
      <c r="B17" s="24"/>
      <c r="C17" s="17" t="s">
        <v>14</v>
      </c>
      <c r="D17" s="17"/>
      <c r="E17" s="17"/>
      <c r="F17" s="34">
        <f>+'[1]Notas  del 7 en adelante '!B94</f>
        <v>1296561537.7200003</v>
      </c>
      <c r="G17" s="29"/>
      <c r="H17" s="27">
        <v>1032192974.7300001</v>
      </c>
      <c r="J17" s="21"/>
      <c r="K17" s="30"/>
      <c r="L17" s="30"/>
      <c r="N17" s="28"/>
      <c r="O17" s="22"/>
    </row>
    <row r="18" spans="1:15" customFormat="1" ht="20.100000000000001" customHeight="1" x14ac:dyDescent="0.25">
      <c r="A18" s="23"/>
      <c r="B18" s="35" t="s">
        <v>15</v>
      </c>
      <c r="C18" s="24"/>
      <c r="D18" s="24"/>
      <c r="E18" s="24"/>
      <c r="F18" s="36">
        <f>+F16+F15+F14+F11+F17</f>
        <v>5253138337.9400005</v>
      </c>
      <c r="G18" s="37"/>
      <c r="H18" s="38">
        <f>+H17+H16+H15+H14+H11</f>
        <v>8001500768.7200279</v>
      </c>
      <c r="N18" s="28"/>
      <c r="O18" s="22"/>
    </row>
    <row r="19" spans="1:15" x14ac:dyDescent="0.25">
      <c r="A19" s="1"/>
      <c r="B19" s="12"/>
      <c r="C19" s="10"/>
      <c r="D19" s="10"/>
      <c r="E19" s="10"/>
      <c r="F19" s="39"/>
      <c r="G19" s="29"/>
      <c r="H19" s="32"/>
      <c r="N19" s="22"/>
      <c r="O19" s="22"/>
    </row>
    <row r="20" spans="1:15" hidden="1" x14ac:dyDescent="0.25">
      <c r="A20" s="1"/>
      <c r="B20" s="12" t="s">
        <v>16</v>
      </c>
      <c r="C20" s="10"/>
      <c r="D20" s="10"/>
      <c r="E20" s="10"/>
      <c r="F20" s="39"/>
      <c r="G20" s="29"/>
      <c r="H20" s="32"/>
      <c r="N20" s="22"/>
      <c r="O20" s="22"/>
    </row>
    <row r="21" spans="1:15" customFormat="1" ht="15" hidden="1" customHeight="1" x14ac:dyDescent="0.25">
      <c r="A21" s="23"/>
      <c r="B21" s="24"/>
      <c r="C21" s="10" t="s">
        <v>17</v>
      </c>
      <c r="D21" s="10"/>
      <c r="E21" s="10"/>
      <c r="F21" s="39"/>
      <c r="G21" s="29"/>
      <c r="H21" s="27"/>
      <c r="N21" s="28"/>
      <c r="O21" s="28"/>
    </row>
    <row r="22" spans="1:15" customFormat="1" ht="15" hidden="1" customHeight="1" x14ac:dyDescent="0.25">
      <c r="A22" s="23"/>
      <c r="B22" s="24"/>
      <c r="C22" s="10" t="s">
        <v>18</v>
      </c>
      <c r="D22" s="10"/>
      <c r="E22" s="10"/>
      <c r="F22" s="39"/>
      <c r="G22" s="29"/>
      <c r="H22" s="27"/>
      <c r="N22" s="28"/>
      <c r="O22" s="28"/>
    </row>
    <row r="23" spans="1:15" customFormat="1" ht="15" hidden="1" customHeight="1" x14ac:dyDescent="0.25">
      <c r="A23" s="23"/>
      <c r="B23" s="24"/>
      <c r="C23" s="10" t="s">
        <v>19</v>
      </c>
      <c r="D23" s="10"/>
      <c r="E23" s="10"/>
      <c r="F23" s="39"/>
      <c r="G23" s="29"/>
      <c r="H23" s="27"/>
      <c r="N23" s="28"/>
      <c r="O23" s="28"/>
    </row>
    <row r="24" spans="1:15" customFormat="1" ht="15" hidden="1" customHeight="1" x14ac:dyDescent="0.25">
      <c r="A24" s="23"/>
      <c r="B24" s="24"/>
      <c r="C24" s="10" t="s">
        <v>20</v>
      </c>
      <c r="D24" s="10"/>
      <c r="E24" s="10"/>
      <c r="F24" s="39"/>
      <c r="G24" s="29"/>
      <c r="H24" s="27"/>
      <c r="N24" s="28"/>
      <c r="O24" s="28"/>
    </row>
    <row r="25" spans="1:15" x14ac:dyDescent="0.25">
      <c r="A25" s="1"/>
      <c r="B25" s="10"/>
      <c r="C25" s="10" t="s">
        <v>21</v>
      </c>
      <c r="D25" s="10"/>
      <c r="E25" s="10"/>
      <c r="F25" s="18">
        <f>+'[1]Notas  del 7 en adelante '!E115</f>
        <v>7170663147.8609104</v>
      </c>
      <c r="G25" s="29"/>
      <c r="H25" s="32">
        <v>6417286902.1909122</v>
      </c>
      <c r="J25" s="21"/>
      <c r="K25" s="21"/>
      <c r="L25" s="21"/>
      <c r="N25" s="22"/>
      <c r="O25" s="22"/>
    </row>
    <row r="26" spans="1:15" hidden="1" x14ac:dyDescent="0.25">
      <c r="A26" s="1"/>
      <c r="B26" s="10"/>
      <c r="C26" s="10" t="s">
        <v>22</v>
      </c>
      <c r="D26" s="10"/>
      <c r="E26" s="10"/>
      <c r="F26" s="40">
        <v>0</v>
      </c>
      <c r="G26" s="29"/>
      <c r="H26" s="32"/>
      <c r="N26" s="22"/>
      <c r="O26" s="22"/>
    </row>
    <row r="27" spans="1:15" customFormat="1" ht="15" hidden="1" customHeight="1" x14ac:dyDescent="0.25">
      <c r="A27" s="23"/>
      <c r="B27" s="24"/>
      <c r="C27" s="10" t="s">
        <v>23</v>
      </c>
      <c r="D27" s="10"/>
      <c r="E27" s="10"/>
      <c r="F27" s="39"/>
      <c r="G27" s="29"/>
      <c r="H27" s="27"/>
      <c r="N27" s="28"/>
      <c r="O27" s="28"/>
    </row>
    <row r="28" spans="1:15" customFormat="1" ht="20.100000000000001" customHeight="1" x14ac:dyDescent="0.25">
      <c r="A28" s="23"/>
      <c r="B28" s="35" t="s">
        <v>24</v>
      </c>
      <c r="C28" s="24"/>
      <c r="D28" s="24"/>
      <c r="E28" s="24"/>
      <c r="F28" s="38">
        <f>+F25</f>
        <v>7170663147.8609104</v>
      </c>
      <c r="G28" s="37"/>
      <c r="H28" s="38">
        <f>+H25+H26</f>
        <v>6417286902.1909122</v>
      </c>
      <c r="L28" s="28"/>
      <c r="N28" s="28"/>
      <c r="O28" s="28"/>
    </row>
    <row r="29" spans="1:15" x14ac:dyDescent="0.25">
      <c r="A29" s="1"/>
      <c r="B29" s="12"/>
      <c r="C29" s="10"/>
      <c r="D29" s="10"/>
      <c r="E29" s="10"/>
      <c r="F29" s="39"/>
      <c r="G29" s="29"/>
      <c r="H29" s="32"/>
      <c r="N29" s="22"/>
      <c r="O29" s="22"/>
    </row>
    <row r="30" spans="1:15" ht="20.100000000000001" customHeight="1" thickBot="1" x14ac:dyDescent="0.3">
      <c r="A30" s="1"/>
      <c r="B30" s="12" t="s">
        <v>25</v>
      </c>
      <c r="C30" s="10"/>
      <c r="D30" s="10"/>
      <c r="E30" s="10"/>
      <c r="F30" s="41">
        <f>+F18+F28</f>
        <v>12423801485.800911</v>
      </c>
      <c r="G30" s="29"/>
      <c r="H30" s="42">
        <f>+H18+H28</f>
        <v>14418787670.91094</v>
      </c>
      <c r="N30" s="22"/>
      <c r="O30" s="22"/>
    </row>
    <row r="31" spans="1:15" ht="15.75" thickTop="1" x14ac:dyDescent="0.25">
      <c r="A31" s="1"/>
      <c r="B31" s="10"/>
      <c r="C31" s="10" t="s">
        <v>26</v>
      </c>
      <c r="D31" s="10"/>
      <c r="E31" s="10"/>
      <c r="F31" s="39"/>
      <c r="G31" s="29"/>
      <c r="H31" s="32"/>
      <c r="N31" s="22"/>
      <c r="O31" s="22"/>
    </row>
    <row r="32" spans="1:15" x14ac:dyDescent="0.25">
      <c r="A32" s="1"/>
      <c r="B32" s="12" t="s">
        <v>27</v>
      </c>
      <c r="C32" s="10"/>
      <c r="D32" s="10"/>
      <c r="E32" s="10"/>
      <c r="F32" s="39"/>
      <c r="G32" s="29"/>
      <c r="H32" s="32"/>
      <c r="N32" s="22"/>
      <c r="O32" s="22"/>
    </row>
    <row r="33" spans="1:15" x14ac:dyDescent="0.25">
      <c r="A33" s="1"/>
      <c r="B33" s="12" t="s">
        <v>28</v>
      </c>
      <c r="D33" s="10"/>
      <c r="E33" s="10"/>
      <c r="F33" s="25"/>
      <c r="G33" s="29"/>
      <c r="H33" s="32"/>
      <c r="N33" s="22"/>
      <c r="O33" s="22"/>
    </row>
    <row r="34" spans="1:15" customFormat="1" x14ac:dyDescent="0.25">
      <c r="A34" s="23"/>
      <c r="B34" s="24"/>
      <c r="C34" s="17" t="s">
        <v>29</v>
      </c>
      <c r="D34" s="10"/>
      <c r="E34" s="10"/>
      <c r="F34" s="18">
        <f>+'[1]Notas  del 7 en adelante '!B146</f>
        <v>641245828</v>
      </c>
      <c r="G34" s="29"/>
      <c r="H34" s="27">
        <v>166462383.39000204</v>
      </c>
      <c r="J34" s="21"/>
      <c r="K34" s="30"/>
      <c r="L34" s="30"/>
      <c r="N34" s="28"/>
      <c r="O34" s="28"/>
    </row>
    <row r="35" spans="1:15" x14ac:dyDescent="0.25">
      <c r="A35" s="1"/>
      <c r="B35" s="10"/>
      <c r="C35" s="10" t="s">
        <v>30</v>
      </c>
      <c r="D35" s="10"/>
      <c r="E35" s="10"/>
      <c r="F35" s="18">
        <f>+'[1]Notas  del 7 en adelante '!B156</f>
        <v>326356723.77000046</v>
      </c>
      <c r="G35" s="29"/>
      <c r="H35" s="18">
        <v>681889451.43999946</v>
      </c>
      <c r="J35" s="21"/>
      <c r="K35" s="21"/>
      <c r="L35" s="30"/>
      <c r="N35" s="22"/>
      <c r="O35" s="22"/>
    </row>
    <row r="36" spans="1:15" customFormat="1" ht="15" hidden="1" customHeight="1" x14ac:dyDescent="0.25">
      <c r="A36" s="23"/>
      <c r="B36" s="24"/>
      <c r="C36" s="10" t="s">
        <v>31</v>
      </c>
      <c r="D36" s="10"/>
      <c r="E36" s="10"/>
      <c r="F36" s="25"/>
      <c r="G36" s="29"/>
      <c r="H36" s="27"/>
      <c r="J36" s="21"/>
      <c r="N36" s="28"/>
      <c r="O36" s="28"/>
    </row>
    <row r="37" spans="1:15" customFormat="1" ht="8.25" hidden="1" customHeight="1" x14ac:dyDescent="0.25">
      <c r="A37" s="23"/>
      <c r="B37" s="24"/>
      <c r="C37" s="10" t="s">
        <v>32</v>
      </c>
      <c r="D37" s="10"/>
      <c r="E37" s="10"/>
      <c r="F37" s="25"/>
      <c r="G37" s="29"/>
      <c r="H37" s="27"/>
      <c r="J37" s="21"/>
      <c r="N37" s="28"/>
      <c r="O37" s="28"/>
    </row>
    <row r="38" spans="1:15" customFormat="1" x14ac:dyDescent="0.25">
      <c r="A38" s="23"/>
      <c r="B38" s="24"/>
      <c r="C38" s="10" t="s">
        <v>33</v>
      </c>
      <c r="D38" s="10"/>
      <c r="E38" s="10"/>
      <c r="F38" s="18">
        <f>+'[1]Notas  del 7 en adelante '!B171+1.23</f>
        <v>793094705.01999986</v>
      </c>
      <c r="G38" s="29"/>
      <c r="H38" s="27">
        <v>786011802.24000001</v>
      </c>
      <c r="J38" s="21"/>
      <c r="K38" s="30"/>
      <c r="L38" s="30"/>
      <c r="N38" s="28"/>
      <c r="O38" s="28"/>
    </row>
    <row r="39" spans="1:15" customFormat="1" ht="15" hidden="1" customHeight="1" x14ac:dyDescent="0.25">
      <c r="A39" s="23"/>
      <c r="B39" s="24"/>
      <c r="C39" s="10" t="s">
        <v>34</v>
      </c>
      <c r="D39" s="10"/>
      <c r="E39" s="10"/>
      <c r="F39" s="18">
        <f>+'[1]Notas  del 7 en adelante '!B181</f>
        <v>0</v>
      </c>
      <c r="G39" s="29"/>
      <c r="H39" s="27">
        <v>0</v>
      </c>
      <c r="J39" s="21"/>
      <c r="N39" s="28"/>
      <c r="O39" s="28"/>
    </row>
    <row r="40" spans="1:15" customFormat="1" ht="15" hidden="1" customHeight="1" x14ac:dyDescent="0.25">
      <c r="A40" s="23"/>
      <c r="B40" s="24"/>
      <c r="C40" s="10" t="s">
        <v>35</v>
      </c>
      <c r="D40" s="10"/>
      <c r="E40" s="10"/>
      <c r="F40" s="18"/>
      <c r="G40" s="29"/>
      <c r="H40" s="27"/>
      <c r="J40" s="21"/>
      <c r="N40" s="28"/>
      <c r="O40" s="28"/>
    </row>
    <row r="41" spans="1:15" customFormat="1" ht="15" customHeight="1" x14ac:dyDescent="0.25">
      <c r="A41" s="23"/>
      <c r="B41" s="24"/>
      <c r="C41" s="10" t="s">
        <v>34</v>
      </c>
      <c r="D41" s="10"/>
      <c r="E41" s="10"/>
      <c r="F41" s="18"/>
      <c r="G41" s="29"/>
      <c r="H41" s="27">
        <v>290500.7799999998</v>
      </c>
      <c r="J41" s="21"/>
      <c r="N41" s="28"/>
      <c r="O41" s="28"/>
    </row>
    <row r="42" spans="1:15" customFormat="1" ht="13.5" hidden="1" customHeight="1" x14ac:dyDescent="0.25">
      <c r="A42" s="23"/>
      <c r="B42" s="24"/>
      <c r="C42" s="10" t="s">
        <v>36</v>
      </c>
      <c r="D42" s="10"/>
      <c r="E42" s="10"/>
      <c r="F42" s="43">
        <v>0</v>
      </c>
      <c r="G42" s="29"/>
      <c r="H42" s="27"/>
      <c r="N42" s="28"/>
      <c r="O42" s="28"/>
    </row>
    <row r="43" spans="1:15" customFormat="1" ht="20.100000000000001" customHeight="1" x14ac:dyDescent="0.25">
      <c r="A43" s="23"/>
      <c r="B43" s="35" t="s">
        <v>37</v>
      </c>
      <c r="C43" s="24"/>
      <c r="D43" s="24"/>
      <c r="E43" s="24"/>
      <c r="F43" s="44">
        <f>+F34+F35+F38</f>
        <v>1760697256.7900004</v>
      </c>
      <c r="G43" s="37"/>
      <c r="H43" s="45">
        <f>SUM(H34:H42)</f>
        <v>1634654137.8500016</v>
      </c>
      <c r="K43" s="46"/>
      <c r="N43" s="28"/>
      <c r="O43" s="28"/>
    </row>
    <row r="44" spans="1:15" ht="15" customHeight="1" x14ac:dyDescent="0.25">
      <c r="A44" s="1"/>
      <c r="B44" s="12"/>
      <c r="C44" s="10"/>
      <c r="D44" s="10"/>
      <c r="E44" s="10"/>
      <c r="F44" s="39"/>
      <c r="G44" s="47"/>
      <c r="H44" s="48"/>
      <c r="N44" s="22"/>
      <c r="O44" s="22"/>
    </row>
    <row r="45" spans="1:15" customFormat="1" ht="15" customHeight="1" x14ac:dyDescent="0.25">
      <c r="A45" s="23"/>
      <c r="B45" s="49" t="s">
        <v>38</v>
      </c>
      <c r="C45" s="24"/>
      <c r="D45" s="24"/>
      <c r="E45" s="24"/>
      <c r="F45" s="50"/>
      <c r="G45" s="29"/>
      <c r="H45" s="27"/>
      <c r="N45" s="28"/>
      <c r="O45" s="28"/>
    </row>
    <row r="46" spans="1:15" customFormat="1" ht="14.25" hidden="1" customHeight="1" x14ac:dyDescent="0.25">
      <c r="A46" s="23"/>
      <c r="B46" s="24"/>
      <c r="C46" s="10" t="s">
        <v>39</v>
      </c>
      <c r="D46" s="10"/>
      <c r="E46" s="10"/>
      <c r="F46" s="39"/>
      <c r="G46" s="29"/>
      <c r="H46" s="27"/>
      <c r="N46" s="28"/>
      <c r="O46" s="28"/>
    </row>
    <row r="47" spans="1:15" customFormat="1" ht="15" hidden="1" customHeight="1" x14ac:dyDescent="0.25">
      <c r="A47" s="23"/>
      <c r="B47" s="24"/>
      <c r="C47" s="10"/>
      <c r="D47" s="10"/>
      <c r="E47" s="10"/>
      <c r="F47" s="39"/>
      <c r="G47" s="29"/>
      <c r="H47" s="27"/>
      <c r="N47" s="28"/>
      <c r="O47" s="28"/>
    </row>
    <row r="48" spans="1:15" customFormat="1" ht="15" hidden="1" customHeight="1" x14ac:dyDescent="0.25">
      <c r="A48" s="23"/>
      <c r="B48" s="24"/>
      <c r="C48" s="10" t="s">
        <v>40</v>
      </c>
      <c r="D48" s="10"/>
      <c r="E48" s="10"/>
      <c r="F48" s="39"/>
      <c r="G48" s="29"/>
      <c r="H48" s="27"/>
      <c r="N48" s="28"/>
      <c r="O48" s="28"/>
    </row>
    <row r="49" spans="1:15" customFormat="1" ht="15" hidden="1" customHeight="1" x14ac:dyDescent="0.25">
      <c r="A49" s="23"/>
      <c r="B49" s="24"/>
      <c r="C49" s="10" t="s">
        <v>41</v>
      </c>
      <c r="D49" s="10"/>
      <c r="E49" s="10"/>
      <c r="F49" s="39"/>
      <c r="G49" s="29"/>
      <c r="H49" s="27"/>
      <c r="N49" s="28"/>
      <c r="O49" s="28"/>
    </row>
    <row r="50" spans="1:15" customFormat="1" ht="15" hidden="1" customHeight="1" x14ac:dyDescent="0.25">
      <c r="A50" s="23"/>
      <c r="B50" s="24"/>
      <c r="C50" s="10" t="s">
        <v>42</v>
      </c>
      <c r="D50" s="10"/>
      <c r="E50" s="10"/>
      <c r="F50" s="39"/>
      <c r="G50" s="29"/>
      <c r="H50" s="27"/>
      <c r="N50" s="28"/>
      <c r="O50" s="28"/>
    </row>
    <row r="51" spans="1:15" customFormat="1" ht="15" hidden="1" customHeight="1" x14ac:dyDescent="0.25">
      <c r="A51" s="23"/>
      <c r="B51" s="24"/>
      <c r="C51" s="10" t="s">
        <v>43</v>
      </c>
      <c r="D51" s="10"/>
      <c r="E51" s="10"/>
      <c r="F51" s="39"/>
      <c r="G51" s="29"/>
      <c r="H51" s="27"/>
      <c r="N51" s="28"/>
      <c r="O51" s="28"/>
    </row>
    <row r="52" spans="1:15" customFormat="1" ht="15" hidden="1" customHeight="1" x14ac:dyDescent="0.25">
      <c r="A52" s="23"/>
      <c r="B52" s="24"/>
      <c r="C52" s="10" t="s">
        <v>44</v>
      </c>
      <c r="D52" s="10"/>
      <c r="E52" s="10"/>
      <c r="F52" s="39"/>
      <c r="G52" s="29"/>
      <c r="H52" s="27"/>
      <c r="N52" s="28"/>
      <c r="O52" s="28"/>
    </row>
    <row r="53" spans="1:15" customFormat="1" ht="16.5" customHeight="1" x14ac:dyDescent="0.25">
      <c r="A53" s="23"/>
      <c r="B53" s="49" t="s">
        <v>45</v>
      </c>
      <c r="C53" s="24"/>
      <c r="D53" s="24"/>
      <c r="E53" s="24"/>
      <c r="F53" s="50"/>
      <c r="G53" s="29"/>
      <c r="H53" s="27"/>
      <c r="N53" s="28"/>
      <c r="O53" s="28"/>
    </row>
    <row r="54" spans="1:15" customFormat="1" ht="20.100000000000001" customHeight="1" x14ac:dyDescent="0.25">
      <c r="A54" s="23"/>
      <c r="B54" s="35" t="s">
        <v>46</v>
      </c>
      <c r="C54" s="24"/>
      <c r="D54" s="24"/>
      <c r="E54" s="24"/>
      <c r="F54" s="51">
        <f>+F43</f>
        <v>1760697256.7900004</v>
      </c>
      <c r="G54" s="52"/>
      <c r="H54" s="53">
        <f>+H43</f>
        <v>1634654137.8500016</v>
      </c>
      <c r="N54" s="28"/>
      <c r="O54" s="28"/>
    </row>
    <row r="55" spans="1:15" x14ac:dyDescent="0.25">
      <c r="A55" s="1"/>
      <c r="B55" s="12"/>
      <c r="C55" s="10"/>
      <c r="D55" s="10"/>
      <c r="E55" s="10"/>
      <c r="N55" s="22"/>
      <c r="O55" s="22"/>
    </row>
    <row r="56" spans="1:15" x14ac:dyDescent="0.25">
      <c r="A56" s="1"/>
      <c r="B56" s="12" t="s">
        <v>47</v>
      </c>
      <c r="C56" s="10"/>
      <c r="D56" s="10"/>
      <c r="E56" s="10"/>
      <c r="F56" s="39"/>
      <c r="G56" s="29"/>
      <c r="H56" s="32"/>
      <c r="N56" s="22"/>
      <c r="O56" s="22"/>
    </row>
    <row r="57" spans="1:15" customFormat="1" x14ac:dyDescent="0.25">
      <c r="A57" s="23"/>
      <c r="B57" s="49"/>
      <c r="C57" s="24" t="s">
        <v>48</v>
      </c>
      <c r="D57" s="10"/>
      <c r="E57" s="10"/>
      <c r="F57" s="33">
        <f>+'[1]Notas  del 7 en adelante '!B190</f>
        <v>4032908677</v>
      </c>
      <c r="G57" s="29"/>
      <c r="H57" s="27">
        <v>4032908677</v>
      </c>
      <c r="K57" s="28"/>
      <c r="L57" s="30"/>
      <c r="N57" s="28"/>
      <c r="O57" s="28"/>
    </row>
    <row r="58" spans="1:15" customFormat="1" ht="15" hidden="1" customHeight="1" x14ac:dyDescent="0.25">
      <c r="A58" s="23"/>
      <c r="B58" s="24"/>
      <c r="C58" s="10" t="s">
        <v>49</v>
      </c>
      <c r="D58" s="10"/>
      <c r="E58" s="10"/>
      <c r="F58" s="39"/>
      <c r="G58" s="29"/>
      <c r="H58" s="27"/>
      <c r="N58" s="28"/>
      <c r="O58" s="28"/>
    </row>
    <row r="59" spans="1:15" x14ac:dyDescent="0.25">
      <c r="A59" s="1"/>
      <c r="B59" s="10"/>
      <c r="C59" s="10" t="s">
        <v>50</v>
      </c>
      <c r="D59" s="10"/>
      <c r="E59" s="10"/>
      <c r="F59" s="39">
        <f>+[1]ERF!H26</f>
        <v>2081210427.8200016</v>
      </c>
      <c r="G59" s="29"/>
      <c r="H59" s="32">
        <v>6738618044.130003</v>
      </c>
      <c r="I59" s="55"/>
      <c r="L59" s="55"/>
      <c r="N59" s="22"/>
      <c r="O59" s="22"/>
    </row>
    <row r="60" spans="1:15" x14ac:dyDescent="0.25">
      <c r="A60" s="1"/>
      <c r="B60" s="10"/>
      <c r="C60" s="10" t="s">
        <v>51</v>
      </c>
      <c r="D60" s="10"/>
      <c r="E60" s="10"/>
      <c r="F60" s="56">
        <f>+'[1]Notas  del 7 en adelante '!B192+'[1]Notas  del 7 en adelante '!B193</f>
        <v>4548985124.1599998</v>
      </c>
      <c r="G60" s="29"/>
      <c r="H60" s="32">
        <v>2012606811.9300046</v>
      </c>
      <c r="N60" s="22"/>
      <c r="O60" s="22"/>
    </row>
    <row r="61" spans="1:15" customFormat="1" ht="15" hidden="1" customHeight="1" x14ac:dyDescent="0.25">
      <c r="A61" s="23"/>
      <c r="B61" s="24"/>
      <c r="C61" s="10" t="s">
        <v>52</v>
      </c>
      <c r="D61" s="10"/>
      <c r="E61" s="10"/>
      <c r="F61" s="39"/>
      <c r="G61" s="29"/>
      <c r="H61" s="27"/>
      <c r="N61" s="28"/>
      <c r="O61" s="28"/>
    </row>
    <row r="62" spans="1:15" customFormat="1" ht="20.100000000000001" customHeight="1" x14ac:dyDescent="0.25">
      <c r="A62" s="23"/>
      <c r="B62" s="35" t="s">
        <v>53</v>
      </c>
      <c r="C62" s="24"/>
      <c r="D62" s="24"/>
      <c r="E62" s="24"/>
      <c r="F62" s="36">
        <f>+F57+F59+F60</f>
        <v>10663104228.980001</v>
      </c>
      <c r="G62" s="37"/>
      <c r="H62" s="38">
        <f>SUM(H57:H60)</f>
        <v>12784133533.060007</v>
      </c>
      <c r="I62" s="57"/>
      <c r="N62" s="28"/>
      <c r="O62" s="28"/>
    </row>
    <row r="63" spans="1:15" x14ac:dyDescent="0.25">
      <c r="A63" s="1" t="s">
        <v>54</v>
      </c>
      <c r="B63" s="12"/>
      <c r="C63" s="10"/>
      <c r="D63" s="10"/>
      <c r="E63" s="10"/>
      <c r="G63" s="29"/>
      <c r="H63" s="32"/>
      <c r="I63" s="58"/>
      <c r="K63" s="55"/>
      <c r="N63" s="22"/>
      <c r="O63" s="22"/>
    </row>
    <row r="64" spans="1:15" ht="20.100000000000001" customHeight="1" thickBot="1" x14ac:dyDescent="0.3">
      <c r="A64" s="1"/>
      <c r="B64" s="12" t="s">
        <v>55</v>
      </c>
      <c r="C64" s="10"/>
      <c r="D64" s="10"/>
      <c r="E64" s="10"/>
      <c r="F64" s="41">
        <f>+F54+F62</f>
        <v>12423801485.770002</v>
      </c>
      <c r="G64" s="29"/>
      <c r="H64" s="42">
        <f>+H43+H62</f>
        <v>14418787670.910009</v>
      </c>
      <c r="I64" s="59"/>
      <c r="L64" s="22"/>
      <c r="M64" s="22"/>
      <c r="N64" s="60"/>
    </row>
    <row r="65" spans="1:15" ht="15.75" thickTop="1" x14ac:dyDescent="0.25">
      <c r="A65" s="1"/>
      <c r="B65" s="12"/>
      <c r="C65" s="10"/>
      <c r="D65" s="10"/>
      <c r="E65" s="10"/>
      <c r="F65" s="61">
        <f>+F30-F64</f>
        <v>3.0908584594726563E-2</v>
      </c>
      <c r="G65" s="58"/>
      <c r="H65" s="62"/>
      <c r="I65" s="59">
        <f>+F64-F30</f>
        <v>-3.0908584594726563E-2</v>
      </c>
      <c r="O65" s="22"/>
    </row>
    <row r="66" spans="1:15" x14ac:dyDescent="0.25">
      <c r="A66" s="1"/>
      <c r="B66" s="12"/>
      <c r="C66" s="10"/>
      <c r="D66" s="10"/>
      <c r="E66" s="10"/>
      <c r="F66" s="61"/>
      <c r="G66" s="58"/>
      <c r="H66" s="62"/>
      <c r="I66" s="59"/>
      <c r="O66" s="22"/>
    </row>
    <row r="67" spans="1:15" x14ac:dyDescent="0.25">
      <c r="B67" s="74"/>
      <c r="C67" s="74"/>
      <c r="D67" s="74"/>
      <c r="E67" s="74"/>
      <c r="F67" s="74"/>
      <c r="I67" s="59"/>
      <c r="J67" s="22"/>
    </row>
    <row r="68" spans="1:15" x14ac:dyDescent="0.25">
      <c r="B68" s="10"/>
      <c r="C68" s="64" t="s">
        <v>56</v>
      </c>
      <c r="D68" s="12"/>
      <c r="E68" s="12"/>
      <c r="F68" s="70"/>
      <c r="G68" s="70"/>
      <c r="H68" s="70"/>
      <c r="I68" s="59"/>
    </row>
    <row r="69" spans="1:15" x14ac:dyDescent="0.25">
      <c r="C69" s="65" t="s">
        <v>57</v>
      </c>
      <c r="F69" s="70"/>
      <c r="G69" s="70"/>
      <c r="H69" s="70"/>
      <c r="I69" s="59"/>
      <c r="K69" s="22"/>
    </row>
    <row r="70" spans="1:15" x14ac:dyDescent="0.25">
      <c r="B70" s="66"/>
      <c r="C70" s="67" t="s">
        <v>58</v>
      </c>
      <c r="F70" s="71"/>
      <c r="G70" s="71"/>
      <c r="H70" s="71"/>
      <c r="I70" s="59"/>
    </row>
    <row r="71" spans="1:15" x14ac:dyDescent="0.25">
      <c r="B71" s="66"/>
      <c r="C71" s="67"/>
      <c r="F71" s="67"/>
      <c r="I71" s="59">
        <f>+I64/2</f>
        <v>0</v>
      </c>
    </row>
    <row r="72" spans="1:15" x14ac:dyDescent="0.25">
      <c r="B72" s="66"/>
      <c r="C72" s="67"/>
      <c r="F72" s="67"/>
      <c r="I72" s="59"/>
      <c r="L72" s="21"/>
    </row>
    <row r="73" spans="1:15" x14ac:dyDescent="0.25">
      <c r="B73" s="66"/>
      <c r="C73" s="67"/>
      <c r="F73" s="67"/>
      <c r="I73" s="59"/>
    </row>
    <row r="74" spans="1:15" x14ac:dyDescent="0.25">
      <c r="C74" s="71"/>
      <c r="D74" s="71"/>
      <c r="E74" s="71"/>
      <c r="F74" s="71"/>
      <c r="G74" s="71"/>
      <c r="H74" s="71"/>
      <c r="I74" s="59"/>
    </row>
    <row r="75" spans="1:15" x14ac:dyDescent="0.25">
      <c r="C75" s="72"/>
      <c r="D75" s="72"/>
      <c r="E75" s="72"/>
      <c r="F75" s="72"/>
      <c r="G75" s="72"/>
      <c r="H75" s="72"/>
      <c r="I75" s="59"/>
    </row>
    <row r="76" spans="1:15" ht="15.75" customHeight="1" x14ac:dyDescent="0.25">
      <c r="C76" s="71"/>
      <c r="D76" s="71"/>
      <c r="E76" s="71"/>
      <c r="F76" s="71"/>
      <c r="G76" s="71"/>
      <c r="H76" s="71"/>
      <c r="I76" s="59">
        <f>+I64*2</f>
        <v>0</v>
      </c>
    </row>
    <row r="77" spans="1:15" ht="15" customHeight="1" x14ac:dyDescent="0.25">
      <c r="C77" s="68"/>
      <c r="D77" s="68"/>
      <c r="E77" s="68"/>
      <c r="F77" s="68"/>
      <c r="G77" s="68"/>
      <c r="H77" s="68"/>
      <c r="I77" s="58"/>
    </row>
    <row r="78" spans="1:15" ht="15" customHeight="1" x14ac:dyDescent="0.25">
      <c r="C78" s="68"/>
      <c r="D78" s="68"/>
      <c r="E78" s="68"/>
      <c r="F78" s="68"/>
      <c r="G78" s="68"/>
      <c r="H78" s="68"/>
      <c r="I78" s="58"/>
    </row>
    <row r="79" spans="1:15" x14ac:dyDescent="0.25">
      <c r="C79" s="68"/>
      <c r="D79" s="68"/>
      <c r="E79" s="68"/>
      <c r="F79" s="68"/>
      <c r="G79" s="68"/>
      <c r="H79" s="68"/>
      <c r="I79" s="58"/>
    </row>
    <row r="80" spans="1:15" ht="18" customHeight="1" x14ac:dyDescent="0.25">
      <c r="C80" s="68"/>
      <c r="D80" s="68"/>
      <c r="E80" s="68"/>
      <c r="F80" s="68"/>
      <c r="G80" s="68"/>
      <c r="H80" s="68"/>
    </row>
    <row r="81" spans="3:6" x14ac:dyDescent="0.25">
      <c r="C81" s="69"/>
      <c r="D81" s="69"/>
      <c r="E81" s="69"/>
      <c r="F81" s="69"/>
    </row>
    <row r="82" spans="3:6" x14ac:dyDescent="0.25">
      <c r="C82" s="69"/>
      <c r="D82" s="69"/>
      <c r="E82" s="69"/>
      <c r="F82" s="69"/>
    </row>
  </sheetData>
  <mergeCells count="17">
    <mergeCell ref="C77:H77"/>
    <mergeCell ref="B2:H2"/>
    <mergeCell ref="B3:H3"/>
    <mergeCell ref="B4:H4"/>
    <mergeCell ref="B5:H5"/>
    <mergeCell ref="B67:F67"/>
    <mergeCell ref="F68:H68"/>
    <mergeCell ref="F69:H69"/>
    <mergeCell ref="F70:H70"/>
    <mergeCell ref="C74:H74"/>
    <mergeCell ref="C75:H75"/>
    <mergeCell ref="C76:H76"/>
    <mergeCell ref="C78:H78"/>
    <mergeCell ref="C79:H79"/>
    <mergeCell ref="C80:H80"/>
    <mergeCell ref="C81:F81"/>
    <mergeCell ref="C82:F82"/>
  </mergeCells>
  <pageMargins left="0.94" right="0.19685039370078741" top="0.5" bottom="0.55000000000000004" header="0.31496062992125984" footer="0.31496062992125984"/>
  <pageSetup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UAI</vt:lpstr>
      <vt:lpstr>UAI!Área_de_impresión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Enmanuel Eusebio Green</dc:creator>
  <cp:lastModifiedBy>Julio Jose Olalla Olivier</cp:lastModifiedBy>
  <dcterms:created xsi:type="dcterms:W3CDTF">2026-03-20T18:26:14Z</dcterms:created>
  <dcterms:modified xsi:type="dcterms:W3CDTF">2026-03-23T14:05:10Z</dcterms:modified>
</cp:coreProperties>
</file>